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fvillalta\Desktop\Seguimiento multas\"/>
    </mc:Choice>
  </mc:AlternateContent>
  <bookViews>
    <workbookView xWindow="0" yWindow="4800" windowWidth="19200" windowHeight="5010"/>
  </bookViews>
  <sheets>
    <sheet name="Datos" sheetId="1" r:id="rId1"/>
  </sheets>
  <definedNames>
    <definedName name="_xlnm._FilterDatabase" localSheetId="0" hidden="1">Datos!$B$2:$I$2</definedName>
    <definedName name="_xlnm.Print_Area" localSheetId="0">Datos!$A$1:$O$95</definedName>
    <definedName name="_xlnm.Print_Titles" localSheetId="0">Datos!$1:$4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K92" i="1"/>
  <c r="J91" i="1" l="1"/>
  <c r="K91" i="1"/>
  <c r="J6" i="1" l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K5" i="1"/>
  <c r="J5" i="1"/>
  <c r="O93" i="1" l="1"/>
  <c r="K93" i="1" l="1"/>
  <c r="C93" i="1" l="1"/>
  <c r="B93" i="1"/>
  <c r="D93" i="1" l="1"/>
  <c r="N93" i="1"/>
  <c r="H93" i="1" l="1"/>
  <c r="I93" i="1"/>
  <c r="L78" i="1"/>
  <c r="J93" i="1"/>
  <c r="L93" i="1" l="1"/>
</calcChain>
</file>

<file path=xl/comments1.xml><?xml version="1.0" encoding="utf-8"?>
<comments xmlns="http://schemas.openxmlformats.org/spreadsheetml/2006/main">
  <authors>
    <author>Frank Villalta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Orden cronológico con base a la fecha de imposición de la multa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En trámite
Suspendido
Finalizado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Cambio de multa por sentencia de lo contencioso 21-2009, originalmente por $7,900.20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Cambio de multa por sentencia de lo contencioso 63-2009, originalmente por $2,257.20</t>
        </r>
      </text>
    </comment>
  </commentList>
</comments>
</file>

<file path=xl/sharedStrings.xml><?xml version="1.0" encoding="utf-8"?>
<sst xmlns="http://schemas.openxmlformats.org/spreadsheetml/2006/main" count="466" uniqueCount="144">
  <si>
    <t>N.°</t>
  </si>
  <si>
    <t>Agente económico sancionado</t>
  </si>
  <si>
    <t>Estado de la multa</t>
  </si>
  <si>
    <t>Demandada en Sala</t>
  </si>
  <si>
    <t>FERSON, S.A. DE C.V.</t>
  </si>
  <si>
    <t>Otras Infracciones</t>
  </si>
  <si>
    <t>Contencioso administrativa</t>
  </si>
  <si>
    <t>QUIMEX, S.A. DE C.V.</t>
  </si>
  <si>
    <t>LABORATORIOS LÓPEZ, S.A. DE C.V.</t>
  </si>
  <si>
    <t>BILLY CAÑAS, S.A. DE C.V.</t>
  </si>
  <si>
    <t>LABORATORIOS PHARMASIL, S.A. DE C.V.</t>
  </si>
  <si>
    <t>CAESS, S.A. de C.V.</t>
  </si>
  <si>
    <t>Prácticas anticompetitivas</t>
  </si>
  <si>
    <t>AES-CLESA Y CIA. S. EN C. DE C.V.</t>
  </si>
  <si>
    <t>DISTRIBUIDORA DE ELECTRICIDAD DEL SUR, S.A. DE C.V.</t>
  </si>
  <si>
    <t>ESSO STANDARD OIL, S.A. LIMITED</t>
  </si>
  <si>
    <t>SHELL EL SALVADOR, S.A.</t>
  </si>
  <si>
    <t>NEAGRO, S.A. PUESTO DE BOLSA DE PRODUCTOS AGROPECUARIOS</t>
  </si>
  <si>
    <t>LATIN TRADE, S.A. PUESTO DE BOLSA DE PRODUCTOS AGROPECUARIOS</t>
  </si>
  <si>
    <t>SBS, S.A.</t>
  </si>
  <si>
    <t>LAFISE AGROBOLSA, S.A. PUESTO DE BOLSA DE PRODUCTOS AGROPECUARIOS</t>
  </si>
  <si>
    <t>INTERPRODUCTOS, S.A. PUESTO DE BOLSA DE PRODUCTOS AGROPECUARIOS</t>
  </si>
  <si>
    <t>GRANOS CONTINENTALES, S.A. PUESTO DE BOLSA DE PRODUCTOS AGROPECUARIOS</t>
  </si>
  <si>
    <t>SALAZAR R., S.A. DE C.V.</t>
  </si>
  <si>
    <t>BOSS VISION, S.A. DE C.V.</t>
  </si>
  <si>
    <t>MOL, S.A. DE C.V.</t>
  </si>
  <si>
    <t>HARISA, S.A. DE C.V.</t>
  </si>
  <si>
    <t>VELIMAR, S.A. DE C.V.</t>
  </si>
  <si>
    <t>CTE TELECOM PERSONAL, S.A. DE C.V.</t>
  </si>
  <si>
    <t>Constitucional</t>
  </si>
  <si>
    <t>COMPAÑÍA DE TELECOMUNICACIONES DE EL SALVADOR, S.A. DE C.V.</t>
  </si>
  <si>
    <t>DIGICEL, S.A. DE C.V.</t>
  </si>
  <si>
    <t>TELEFONICA MOVILES EL SALVADOR, S.A. DE C.V.</t>
  </si>
  <si>
    <t>TELEMOVIL EL SALVADOR, S.A.</t>
  </si>
  <si>
    <t>U-TRAVEL SERVICE, S.A. DE C.V.</t>
  </si>
  <si>
    <t>AMATE TRAVEL, S.A. DE C.V.</t>
  </si>
  <si>
    <t>INTER-TOURS, S.A. DE C.V.</t>
  </si>
  <si>
    <t>AGENCIA DE VIAJES ESCAMILLA, S.A. DE C.V.</t>
  </si>
  <si>
    <t>PROLAICA, S.A. DE C.V.</t>
  </si>
  <si>
    <t>INDUSTRIAS LACTEAS SAN JOSE, S.A. DE C.V.</t>
  </si>
  <si>
    <t>ALIMENTOS GLOBALES, S.A. DE C.V.</t>
  </si>
  <si>
    <t>INTELFON, S.A. DE C.V.</t>
  </si>
  <si>
    <t>ESPAC, S.A. DE C.V.</t>
  </si>
  <si>
    <t>SERPORSAL, S.A. DE C.V.</t>
  </si>
  <si>
    <t>INGENIO CENTRAL AZUCARERO JIBOA, S.A.</t>
  </si>
  <si>
    <t>DIZUCAR, S.A. DE C.V.</t>
  </si>
  <si>
    <t>TOTAL, S. A. DE C. V.</t>
  </si>
  <si>
    <t>ASLA</t>
  </si>
  <si>
    <t>DELTA</t>
  </si>
  <si>
    <t>AGUA Y TECNOLOGIA, S.A. DE C.V.</t>
  </si>
  <si>
    <t>SUMINISTRO INDUSTRIAL DE EQUIPO Y FERRETERIA, S.A. DE C.V.</t>
  </si>
  <si>
    <t>TROPIGAS DE EL SALVADOR, S.A.</t>
  </si>
  <si>
    <t>GASOLUB, S.A. DE C.V.</t>
  </si>
  <si>
    <t>BATSY, S.A. DE C.V</t>
  </si>
  <si>
    <t>CARLOS ALBERTO RAMIREZ VALIENTE</t>
  </si>
  <si>
    <t>ALBA PETROLEOS, S.E.M. DE C.V.</t>
  </si>
  <si>
    <t>HOTELES DE CENTRO AMÉRICA, S.A. DE C.V.</t>
  </si>
  <si>
    <t>AIG VIDA, S.A. DE C.V.</t>
  </si>
  <si>
    <t>HOTELES E INVERSIONES, S.A DE C.V.</t>
  </si>
  <si>
    <t>ASESUIZA VIDA, S.A. SEGUROS DE PERSONAS</t>
  </si>
  <si>
    <t>SISA VIDA, S.A. SEGUROS DE PERSONAS</t>
  </si>
  <si>
    <t>INGENIO EL ANGEL, S.A. DE C.V.</t>
  </si>
  <si>
    <t>PERFORACIONES VILLATORO VÁSQUEZ, S.A. DE C.V.</t>
  </si>
  <si>
    <t>ARTECERVEZA, S.A. DE C.V.</t>
  </si>
  <si>
    <t>Gestión de cobro en FGR</t>
  </si>
  <si>
    <t>Si</t>
  </si>
  <si>
    <t>Multa impuesta</t>
  </si>
  <si>
    <t>Multa pagada</t>
  </si>
  <si>
    <t>Tipo Infracción</t>
  </si>
  <si>
    <t>Referencia del Caso</t>
  </si>
  <si>
    <t>SC-006-O/M/NR-2007</t>
  </si>
  <si>
    <t>SC-005-O/M/NR-2007</t>
  </si>
  <si>
    <t>SC-002-O/M/NR-2007</t>
  </si>
  <si>
    <t>SC-003-O/M/NR-2007</t>
  </si>
  <si>
    <t>SC-004-O/M/NR-2007</t>
  </si>
  <si>
    <t>SC-012-O/M/NR-2008</t>
  </si>
  <si>
    <t>SC-027-O/M/R-2008</t>
  </si>
  <si>
    <t>SC-026-O/M/R-2008</t>
  </si>
  <si>
    <t>SC-025-O/M/R-2008</t>
  </si>
  <si>
    <t>SC-024-M/R-2008</t>
  </si>
  <si>
    <t>SC-023-O/M/R-2008</t>
  </si>
  <si>
    <t>SC-022-O/M/R-2008</t>
  </si>
  <si>
    <t>SC-028-O/M/R-2008</t>
  </si>
  <si>
    <t>SC-033-O/M/NR-2009</t>
  </si>
  <si>
    <t>SC-014-O/M/NR-2010</t>
  </si>
  <si>
    <t>SC-026-O/PS/R-2013</t>
  </si>
  <si>
    <t>SC-027-O/M/R-2013</t>
  </si>
  <si>
    <t>SC-033-O/M/R-2013</t>
  </si>
  <si>
    <t>SC-008-O/M/NR-2014</t>
  </si>
  <si>
    <t>SC-007-O/M/NR-2014</t>
  </si>
  <si>
    <t>SC-010-O/M/R-2014</t>
  </si>
  <si>
    <t>SC-021-O/PIC/R-2015</t>
  </si>
  <si>
    <t>SC-026-O/OI/NR-2016</t>
  </si>
  <si>
    <t>SC-030-O/OI/NR-2016</t>
  </si>
  <si>
    <t>SC-012-O/PS/R-2013</t>
  </si>
  <si>
    <t>SC-014-O/PS/NR-2012</t>
  </si>
  <si>
    <t>SC-031-D/PS/NR-2010</t>
  </si>
  <si>
    <t>SC-017-O/PS/R-2010</t>
  </si>
  <si>
    <t>SC-010-O/PS/R-2010</t>
  </si>
  <si>
    <t>SC-001-O/PA/NR-2009</t>
  </si>
  <si>
    <t>SC-005-O/PA/NR-2008</t>
  </si>
  <si>
    <t>SC-009-O/PA/R-2007</t>
  </si>
  <si>
    <t>SC-008-O/PA/R-2007</t>
  </si>
  <si>
    <t>SC-007-O/PA/R-2007</t>
  </si>
  <si>
    <t>SC-001-O/PA/R-2007</t>
  </si>
  <si>
    <t>SC-017-D/PA/NR-2006</t>
  </si>
  <si>
    <t>SC-004-D/PA/R-2006</t>
  </si>
  <si>
    <t>SC-017-O/M/R-2011</t>
  </si>
  <si>
    <t>SC-010-O/M/R-2012</t>
  </si>
  <si>
    <t>SC-008-O/M/R-2012</t>
  </si>
  <si>
    <t>SC-007-O/M/NR-2011</t>
  </si>
  <si>
    <t>SC-022-O/M/R-2011</t>
  </si>
  <si>
    <t>SC-007-O/M/R-2012</t>
  </si>
  <si>
    <t>SC-018-O/M/R-2012</t>
  </si>
  <si>
    <t>SC-047-D/PS/R-2013</t>
  </si>
  <si>
    <t>Fecha de Multa</t>
  </si>
  <si>
    <t>SC-031-O/PI/NR-2015</t>
  </si>
  <si>
    <t>Romeo Armando Ruiz Águila</t>
  </si>
  <si>
    <t>Héctor Ricardo Rodríguez Ramírez</t>
  </si>
  <si>
    <t>Agroindustrias Gumarsal, S.A. DE C.V.</t>
  </si>
  <si>
    <t>Arrocera Omoa,S.A. DE C.V.</t>
  </si>
  <si>
    <t>Arrocera San Francisco, S.A. DE C.V.</t>
  </si>
  <si>
    <t>Agroindustrias Centroamericana, S.A. DE C.V.</t>
  </si>
  <si>
    <t>Arrocera Jerusalén, S.A. DE C.V.</t>
  </si>
  <si>
    <t>Arrocera San Pablo,S.A. DE C.V.</t>
  </si>
  <si>
    <t>Beneficio de Arroz Los Ángeles, S.A. DE C.V.</t>
  </si>
  <si>
    <t>Industrias Arroceras Guevara Landaverde y Asociados, S.A. DE C.V.</t>
  </si>
  <si>
    <t xml:space="preserve"> La Nueva Espiga,S.A. DE C.V.</t>
  </si>
  <si>
    <t>Arrocera San Mauricio,S.A. DE C.V.</t>
  </si>
  <si>
    <t>Activo</t>
  </si>
  <si>
    <t>Inactivo</t>
  </si>
  <si>
    <t>Estado del Cobro</t>
  </si>
  <si>
    <t>Fecha Recurso</t>
  </si>
  <si>
    <t>Fecha de pago</t>
  </si>
  <si>
    <t>Estado del proceso judicial</t>
  </si>
  <si>
    <t>Suspensión del pago por la CSJ</t>
  </si>
  <si>
    <t>Fenecido</t>
  </si>
  <si>
    <t>Trámite</t>
  </si>
  <si>
    <t>SC-026-O/OI/R-2017</t>
  </si>
  <si>
    <t>Unigas de El Salvador, S.A. de C.V.</t>
  </si>
  <si>
    <t>SC-035-O/OI/NR-2017</t>
  </si>
  <si>
    <t>Carbon, S.A. de C.V.</t>
  </si>
  <si>
    <t>Fecha de última actualización: 7/diciembre/2017</t>
  </si>
  <si>
    <t xml:space="preserve">        Listado de multas impuestas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</si>
</sst>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$&quot;#,##0.00"/>
    <numFmt numFmtId="165" formatCode="_(&quot;$&quot;* #,##0.00_);_(&quot;$&quot;* \(#,##0.00\);_(* &quot;&quot;??_);_(@_)"/>
    <numFmt numFmtId="166" formatCode="_(\$* #,##0.00_);_(\$* \(#,##0.00\);_(\$* \-??_);_(@_)"/>
    <numFmt numFmtId="167" formatCode="_(* #,##0.00_);_(* \(#,##0.00\);_(* \-??_);_(@_)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6">
    <xf numFmtId="0" fontId="0" fillId="0" borderId="0"/>
    <xf numFmtId="0" fontId="11" fillId="0" borderId="0"/>
    <xf numFmtId="166" fontId="11" fillId="0" borderId="0" applyFill="0" applyBorder="0" applyAlignment="0" applyProtection="0"/>
    <xf numFmtId="167" fontId="11" fillId="0" borderId="0" applyFill="0" applyBorder="0" applyAlignment="0" applyProtection="0"/>
    <xf numFmtId="9" fontId="11" fillId="0" borderId="0" applyFill="0" applyBorder="0" applyAlignment="0" applyProtection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0" fontId="8" fillId="5" borderId="0" xfId="5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4" fontId="8" fillId="4" borderId="0" xfId="0" applyNumberFormat="1" applyFont="1" applyFill="1" applyBorder="1" applyAlignment="1">
      <alignment vertical="center" wrapText="1"/>
    </xf>
    <xf numFmtId="0" fontId="8" fillId="6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</cellXfs>
  <cellStyles count="6">
    <cellStyle name="Millares" xfId="5" builtinId="3"/>
    <cellStyle name="Millares 2" xfId="3"/>
    <cellStyle name="Moneda 2" xfId="2"/>
    <cellStyle name="Normal" xfId="0" builtinId="0"/>
    <cellStyle name="Normal 2" xfId="1"/>
    <cellStyle name="Porcentual 2" xfId="4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.00_);_(&quot;$&quot;* \(#,##0.00\);_(* &quot;&quot;??_);_(@_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outline="0">
        <left style="thin">
          <color indexed="64"/>
        </left>
        <right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2</xdr:row>
      <xdr:rowOff>184413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C9B06C-7296-4755-9AA3-0A177577A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6416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Multas" displayName="Multas" ref="A4:O93" totalsRowCount="1" headerRowDxfId="33" dataDxfId="32" totalsRowDxfId="30" tableBorderDxfId="31">
  <tableColumns count="15">
    <tableColumn id="1" name="N.°" dataDxfId="29" totalsRowDxfId="14"/>
    <tableColumn id="10" name="Referencia del Caso" totalsRowFunction="custom" dataDxfId="28" totalsRowDxfId="13">
      <totalsRowFormula>CONCATENATE("N.° casos:  ", SUM(IF(FREQUENCY(MATCH(Multas[Referencia del Caso],Multas[Referencia del Caso],0),MATCH(Multas[Referencia del Caso],Multas[Referencia del Caso],0))&gt;0,1)))</totalsRowFormula>
    </tableColumn>
    <tableColumn id="2" name="Agente económico sancionado" totalsRowFunction="custom" dataDxfId="27" totalsRowDxfId="12">
      <totalsRowFormula>CONCATENATE("N.° Multas:  ",COUNTA(Multas[Agente económico sancionado]), "          N.° agentes:  ", SUM(IF(FREQUENCY(MATCH(Multas[Agente económico sancionado],Multas[Agente económico sancionado],0),MATCH(Multas[Agente económico sancionado],Multas[Agente económico sancionado],0))&gt;0,1)))</totalsRowFormula>
    </tableColumn>
    <tableColumn id="3" name="Tipo Infracción" totalsRowFunction="count" dataDxfId="26" totalsRowDxfId="11"/>
    <tableColumn id="13" name="Fecha de Multa" dataDxfId="25" totalsRowDxfId="10"/>
    <tableColumn id="16" name="Fecha Recurso" dataDxfId="24" totalsRowDxfId="9"/>
    <tableColumn id="17" name="Fecha de pago" dataDxfId="23" totalsRowDxfId="8"/>
    <tableColumn id="4" name="Multa impuesta" totalsRowFunction="sum" dataDxfId="22" totalsRowDxfId="7"/>
    <tableColumn id="5" name="Multa pagada" totalsRowFunction="sum" dataDxfId="21" totalsRowDxfId="6"/>
    <tableColumn id="6" name="Estado de la multa" totalsRowFunction="count" dataDxfId="20" totalsRowDxfId="5">
      <calculatedColumnFormula>IF((H5-I5)=0,"Pago Total",IF(I5&lt;&gt;0,"Pago parcial",IF(N5="Activo","Suspendida (CSJ)",IF(NOT(ISBLANK(O5)),"En cobro (FGR)",IF( IF(ISBLANK(Multas[[#This Row],[Fecha Recurso]]),(TODAY()-Multas[[#This Row],[Fecha de Multa]]),(TODAY()-Multas[[#This Row],[Fecha Recurso]]))&gt;11,"Pago vencido","En plazo de Ley")))))</calculatedColumnFormula>
    </tableColumn>
    <tableColumn id="15" name="Estado del Cobro" totalsRowFunction="count" dataDxfId="19" totalsRowDxfId="4">
      <calculatedColumnFormula>IF(ISBLANK(Multas[[#This Row],[Multa pagada]]), IF(N5="Activo","Suspendido", IF(NOT(ISBLANK(O5)),"En trámite",IF((TODAY()-Multas[[#This Row],[Fecha de Multa]])&gt;8,"No iniciado","Pendiente"))), IF(NOT(ISBLANK(O5)),"Cobrado (FGR)","Pagado directo"))</calculatedColumnFormula>
    </tableColumn>
    <tableColumn id="7" name="Demandada en Sala" totalsRowFunction="count" dataDxfId="18" totalsRowDxfId="3"/>
    <tableColumn id="18" name="Estado del proceso judicial" dataDxfId="17" totalsRowDxfId="2"/>
    <tableColumn id="8" name="Suspensión del pago por la CSJ" totalsRowFunction="count" dataDxfId="16" totalsRowDxfId="1"/>
    <tableColumn id="9" name="Gestión de cobro en FGR" totalsRowFunction="count" dataDxfId="15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N100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"/>
  <cols>
    <col min="1" max="1" width="3.109375" style="1" customWidth="1"/>
    <col min="2" max="2" width="14.33203125" style="1" bestFit="1" customWidth="1"/>
    <col min="3" max="3" width="31.33203125" style="1" customWidth="1"/>
    <col min="4" max="4" width="16.77734375" style="1" customWidth="1"/>
    <col min="5" max="7" width="7.21875" style="1" customWidth="1"/>
    <col min="8" max="9" width="11.109375" style="1" customWidth="1"/>
    <col min="10" max="10" width="13.33203125" style="1" customWidth="1"/>
    <col min="11" max="11" width="10.21875" style="1" customWidth="1"/>
    <col min="12" max="12" width="18.21875" style="1" bestFit="1" customWidth="1"/>
    <col min="13" max="13" width="10" style="1" customWidth="1"/>
    <col min="14" max="14" width="10" style="2" customWidth="1"/>
    <col min="15" max="15" width="8.77734375" style="2" bestFit="1" customWidth="1"/>
    <col min="16" max="16384" width="11.5546875" style="1"/>
  </cols>
  <sheetData>
    <row r="1" spans="1:15" ht="15" customHeight="1" x14ac:dyDescent="0.2">
      <c r="C1" s="25"/>
      <c r="I1" s="15"/>
      <c r="L1" s="49" t="s">
        <v>142</v>
      </c>
      <c r="M1" s="49"/>
      <c r="N1" s="49"/>
      <c r="O1" s="49"/>
    </row>
    <row r="2" spans="1:15" ht="21" x14ac:dyDescent="0.2">
      <c r="B2" s="48" t="s">
        <v>143</v>
      </c>
      <c r="C2" s="48"/>
      <c r="D2" s="48"/>
      <c r="E2" s="48"/>
      <c r="F2" s="48"/>
      <c r="G2" s="48"/>
      <c r="H2" s="48"/>
      <c r="I2" s="48"/>
      <c r="J2" s="14"/>
      <c r="K2" s="14"/>
      <c r="L2" s="14"/>
      <c r="M2" s="14"/>
      <c r="N2" s="1"/>
      <c r="O2" s="1"/>
    </row>
    <row r="3" spans="1:15" ht="15" customHeight="1" x14ac:dyDescent="0.2">
      <c r="J3" s="13"/>
      <c r="K3" s="13"/>
      <c r="L3" s="13"/>
      <c r="M3" s="13"/>
      <c r="N3" s="1"/>
      <c r="O3" s="1"/>
    </row>
    <row r="4" spans="1:15" ht="25.5" x14ac:dyDescent="0.2">
      <c r="A4" s="30" t="s">
        <v>0</v>
      </c>
      <c r="B4" s="31" t="s">
        <v>69</v>
      </c>
      <c r="C4" s="30" t="s">
        <v>1</v>
      </c>
      <c r="D4" s="30" t="s">
        <v>68</v>
      </c>
      <c r="E4" s="30" t="s">
        <v>115</v>
      </c>
      <c r="F4" s="30" t="s">
        <v>132</v>
      </c>
      <c r="G4" s="30" t="s">
        <v>133</v>
      </c>
      <c r="H4" s="30" t="s">
        <v>66</v>
      </c>
      <c r="I4" s="30" t="s">
        <v>67</v>
      </c>
      <c r="J4" s="30" t="s">
        <v>2</v>
      </c>
      <c r="K4" s="30" t="s">
        <v>131</v>
      </c>
      <c r="L4" s="30" t="s">
        <v>3</v>
      </c>
      <c r="M4" s="30" t="s">
        <v>134</v>
      </c>
      <c r="N4" s="30" t="s">
        <v>135</v>
      </c>
      <c r="O4" s="30" t="s">
        <v>64</v>
      </c>
    </row>
    <row r="5" spans="1:15" x14ac:dyDescent="0.2">
      <c r="A5" s="18">
        <v>1</v>
      </c>
      <c r="B5" s="32" t="s">
        <v>70</v>
      </c>
      <c r="C5" s="32" t="s">
        <v>4</v>
      </c>
      <c r="D5" s="16" t="s">
        <v>5</v>
      </c>
      <c r="E5" s="29">
        <v>39154</v>
      </c>
      <c r="F5" s="29"/>
      <c r="G5" s="29"/>
      <c r="H5" s="33">
        <v>14984.64</v>
      </c>
      <c r="I5" s="33">
        <v>14984.64</v>
      </c>
      <c r="J5" s="34" t="str">
        <f ca="1">IF((H5-I5)=0,"Pago Total",IF(I5&lt;&gt;0,"Pago parcial",IF(N5="Activo","Suspendida (CSJ)",IF(NOT(ISBLANK(O5)),"En cobro (FGR)",IF( IF(ISBLANK(Multas[[#This Row],[Fecha Recurso]]),(TODAY()-Multas[[#This Row],[Fecha de Multa]]),(TODAY()-Multas[[#This Row],[Fecha Recurso]]))&gt;11,"Pago vencido","En plazo de Ley")))))</f>
        <v>Pago Total</v>
      </c>
      <c r="K5" s="35" t="str">
        <f ca="1">IF(ISBLANK(Multas[[#This Row],[Multa pagada]]), IF(N5="Activo","Suspendido", IF(NOT(ISBLANK(O5)),"En trámite",IF((TODAY()-Multas[[#This Row],[Fecha de Multa]])&gt;8,"No iniciado","Pendiente"))), IF(NOT(ISBLANK(O5)),"Cobrado (FGR)","Pagado directo"))</f>
        <v>Cobrado (FGR)</v>
      </c>
      <c r="L5" s="36" t="s">
        <v>6</v>
      </c>
      <c r="M5" s="36" t="s">
        <v>136</v>
      </c>
      <c r="N5" s="17"/>
      <c r="O5" s="17" t="s">
        <v>65</v>
      </c>
    </row>
    <row r="6" spans="1:15" x14ac:dyDescent="0.2">
      <c r="A6" s="18">
        <v>2</v>
      </c>
      <c r="B6" s="32" t="s">
        <v>71</v>
      </c>
      <c r="C6" s="32" t="s">
        <v>7</v>
      </c>
      <c r="D6" s="16" t="s">
        <v>5</v>
      </c>
      <c r="E6" s="29">
        <v>39154</v>
      </c>
      <c r="F6" s="29"/>
      <c r="G6" s="29"/>
      <c r="H6" s="33">
        <v>14133.24</v>
      </c>
      <c r="I6" s="33">
        <v>14133.24</v>
      </c>
      <c r="J6" s="34" t="str">
        <f ca="1">IF((H6-I6)=0,"Pago Total",IF(I6&lt;&gt;0,"Pago parcial",IF(N6="Activo","Suspendida (CSJ)",IF(NOT(ISBLANK(O6)),"En cobro (FGR)",IF( IF(ISBLANK(Multas[[#This Row],[Fecha Recurso]]),(TODAY()-Multas[[#This Row],[Fecha de Multa]]),(TODAY()-Multas[[#This Row],[Fecha Recurso]]))&gt;11,"Pago vencido","En plazo de Ley")))))</f>
        <v>Pago Total</v>
      </c>
      <c r="K6" s="35" t="str">
        <f ca="1">IF(ISBLANK(Multas[[#This Row],[Multa pagada]]), IF(N6="Activo","Suspendido", IF(NOT(ISBLANK(O6)),"En trámite",IF((TODAY()-Multas[[#This Row],[Fecha de Multa]])&gt;8,"No iniciado","Pendiente"))), IF(NOT(ISBLANK(O6)),"Cobrado (FGR)","Pagado directo"))</f>
        <v>Cobrado (FGR)</v>
      </c>
      <c r="L6" s="36" t="s">
        <v>6</v>
      </c>
      <c r="M6" s="36" t="s">
        <v>136</v>
      </c>
      <c r="N6" s="17"/>
      <c r="O6" s="17" t="s">
        <v>65</v>
      </c>
    </row>
    <row r="7" spans="1:15" x14ac:dyDescent="0.2">
      <c r="A7" s="18">
        <v>3</v>
      </c>
      <c r="B7" s="32" t="s">
        <v>72</v>
      </c>
      <c r="C7" s="32" t="s">
        <v>8</v>
      </c>
      <c r="D7" s="16" t="s">
        <v>5</v>
      </c>
      <c r="E7" s="29">
        <v>39154</v>
      </c>
      <c r="F7" s="29"/>
      <c r="G7" s="29"/>
      <c r="H7" s="33">
        <v>16857.72</v>
      </c>
      <c r="I7" s="33">
        <v>16857.72</v>
      </c>
      <c r="J7" s="34" t="str">
        <f ca="1">IF((H7-I7)=0,"Pago Total",IF(I7&lt;&gt;0,"Pago parcial",IF(N7="Activo","Suspendida (CSJ)",IF(NOT(ISBLANK(O7)),"En cobro (FGR)",IF( IF(ISBLANK(Multas[[#This Row],[Fecha Recurso]]),(TODAY()-Multas[[#This Row],[Fecha de Multa]]),(TODAY()-Multas[[#This Row],[Fecha Recurso]]))&gt;11,"Pago vencido","En plazo de Ley")))))</f>
        <v>Pago Total</v>
      </c>
      <c r="K7" s="35" t="str">
        <f ca="1">IF(ISBLANK(Multas[[#This Row],[Multa pagada]]), IF(N7="Activo","Suspendido", IF(NOT(ISBLANK(O7)),"En trámite",IF((TODAY()-Multas[[#This Row],[Fecha de Multa]])&gt;8,"No iniciado","Pendiente"))), IF(NOT(ISBLANK(O7)),"Cobrado (FGR)","Pagado directo"))</f>
        <v>Pagado directo</v>
      </c>
      <c r="L7" s="36"/>
      <c r="M7" s="36"/>
      <c r="N7" s="17"/>
      <c r="O7" s="17"/>
    </row>
    <row r="8" spans="1:15" x14ac:dyDescent="0.2">
      <c r="A8" s="18">
        <v>4</v>
      </c>
      <c r="B8" s="32" t="s">
        <v>73</v>
      </c>
      <c r="C8" s="32" t="s">
        <v>9</v>
      </c>
      <c r="D8" s="16" t="s">
        <v>5</v>
      </c>
      <c r="E8" s="29">
        <v>39154</v>
      </c>
      <c r="F8" s="29"/>
      <c r="G8" s="29"/>
      <c r="H8" s="33">
        <v>1532.52</v>
      </c>
      <c r="I8" s="33">
        <v>1532.52</v>
      </c>
      <c r="J8" s="34" t="str">
        <f ca="1">IF((H8-I8)=0,"Pago Total",IF(I8&lt;&gt;0,"Pago parcial",IF(N8="Activo","Suspendida (CSJ)",IF(NOT(ISBLANK(O8)),"En cobro (FGR)",IF( IF(ISBLANK(Multas[[#This Row],[Fecha Recurso]]),(TODAY()-Multas[[#This Row],[Fecha de Multa]]),(TODAY()-Multas[[#This Row],[Fecha Recurso]]))&gt;11,"Pago vencido","En plazo de Ley")))))</f>
        <v>Pago Total</v>
      </c>
      <c r="K8" s="35" t="str">
        <f ca="1">IF(ISBLANK(Multas[[#This Row],[Multa pagada]]), IF(N8="Activo","Suspendido", IF(NOT(ISBLANK(O8)),"En trámite",IF((TODAY()-Multas[[#This Row],[Fecha de Multa]])&gt;8,"No iniciado","Pendiente"))), IF(NOT(ISBLANK(O8)),"Cobrado (FGR)","Pagado directo"))</f>
        <v>Cobrado (FGR)</v>
      </c>
      <c r="L8" s="36"/>
      <c r="M8" s="36"/>
      <c r="N8" s="17"/>
      <c r="O8" s="17" t="s">
        <v>65</v>
      </c>
    </row>
    <row r="9" spans="1:15" x14ac:dyDescent="0.2">
      <c r="A9" s="18">
        <v>5</v>
      </c>
      <c r="B9" s="32" t="s">
        <v>74</v>
      </c>
      <c r="C9" s="32" t="s">
        <v>10</v>
      </c>
      <c r="D9" s="16" t="s">
        <v>5</v>
      </c>
      <c r="E9" s="29">
        <v>39154</v>
      </c>
      <c r="F9" s="29"/>
      <c r="G9" s="29"/>
      <c r="H9" s="33">
        <v>4955.1499999999996</v>
      </c>
      <c r="I9" s="33">
        <v>4955.1499999999996</v>
      </c>
      <c r="J9" s="34" t="str">
        <f ca="1">IF((H9-I9)=0,"Pago Total",IF(I9&lt;&gt;0,"Pago parcial",IF(N9="Activo","Suspendida (CSJ)",IF(NOT(ISBLANK(O9)),"En cobro (FGR)",IF( IF(ISBLANK(Multas[[#This Row],[Fecha Recurso]]),(TODAY()-Multas[[#This Row],[Fecha de Multa]]),(TODAY()-Multas[[#This Row],[Fecha Recurso]]))&gt;11,"Pago vencido","En plazo de Ley")))))</f>
        <v>Pago Total</v>
      </c>
      <c r="K9" s="35" t="str">
        <f ca="1">IF(ISBLANK(Multas[[#This Row],[Multa pagada]]), IF(N9="Activo","Suspendido", IF(NOT(ISBLANK(O9)),"En trámite",IF((TODAY()-Multas[[#This Row],[Fecha de Multa]])&gt;8,"No iniciado","Pendiente"))), IF(NOT(ISBLANK(O9)),"Cobrado (FGR)","Pagado directo"))</f>
        <v>Cobrado (FGR)</v>
      </c>
      <c r="L9" s="36"/>
      <c r="M9" s="36"/>
      <c r="N9" s="17"/>
      <c r="O9" s="17" t="s">
        <v>65</v>
      </c>
    </row>
    <row r="10" spans="1:15" x14ac:dyDescent="0.2">
      <c r="A10" s="18">
        <v>6</v>
      </c>
      <c r="B10" s="32" t="s">
        <v>103</v>
      </c>
      <c r="C10" s="37" t="s">
        <v>11</v>
      </c>
      <c r="D10" s="16" t="s">
        <v>12</v>
      </c>
      <c r="E10" s="29">
        <v>39336</v>
      </c>
      <c r="F10" s="29"/>
      <c r="G10" s="29"/>
      <c r="H10" s="33">
        <v>170400</v>
      </c>
      <c r="I10" s="33">
        <v>170400</v>
      </c>
      <c r="J10" s="34" t="str">
        <f ca="1">IF((H10-I10)=0,"Pago Total",IF(I10&lt;&gt;0,"Pago parcial",IF(N10="Activo","Suspendida (CSJ)",IF(NOT(ISBLANK(O10)),"En cobro (FGR)",IF( IF(ISBLANK(Multas[[#This Row],[Fecha Recurso]]),(TODAY()-Multas[[#This Row],[Fecha de Multa]]),(TODAY()-Multas[[#This Row],[Fecha Recurso]]))&gt;11,"Pago vencido","En plazo de Ley")))))</f>
        <v>Pago Total</v>
      </c>
      <c r="K10" s="35" t="str">
        <f ca="1">IF(ISBLANK(Multas[[#This Row],[Multa pagada]]), IF(N10="Activo","Suspendido", IF(NOT(ISBLANK(O10)),"En trámite",IF((TODAY()-Multas[[#This Row],[Fecha de Multa]])&gt;8,"No iniciado","Pendiente"))), IF(NOT(ISBLANK(O10)),"Cobrado (FGR)","Pagado directo"))</f>
        <v>Cobrado (FGR)</v>
      </c>
      <c r="L10" s="36" t="s">
        <v>6</v>
      </c>
      <c r="M10" s="36" t="s">
        <v>136</v>
      </c>
      <c r="N10" s="17"/>
      <c r="O10" s="17" t="s">
        <v>65</v>
      </c>
    </row>
    <row r="11" spans="1:15" x14ac:dyDescent="0.2">
      <c r="A11" s="18">
        <v>7</v>
      </c>
      <c r="B11" s="32" t="s">
        <v>101</v>
      </c>
      <c r="C11" s="37" t="s">
        <v>11</v>
      </c>
      <c r="D11" s="16" t="s">
        <v>12</v>
      </c>
      <c r="E11" s="29">
        <v>39336</v>
      </c>
      <c r="F11" s="29"/>
      <c r="G11" s="29"/>
      <c r="H11" s="33">
        <v>17040</v>
      </c>
      <c r="I11" s="33">
        <v>17040</v>
      </c>
      <c r="J11" s="34" t="str">
        <f ca="1">IF((H11-I11)=0,"Pago Total",IF(I11&lt;&gt;0,"Pago parcial",IF(N11="Activo","Suspendida (CSJ)",IF(NOT(ISBLANK(O11)),"En cobro (FGR)",IF( IF(ISBLANK(Multas[[#This Row],[Fecha Recurso]]),(TODAY()-Multas[[#This Row],[Fecha de Multa]]),(TODAY()-Multas[[#This Row],[Fecha Recurso]]))&gt;11,"Pago vencido","En plazo de Ley")))))</f>
        <v>Pago Total</v>
      </c>
      <c r="K11" s="35" t="str">
        <f ca="1">IF(ISBLANK(Multas[[#This Row],[Multa pagada]]), IF(N11="Activo","Suspendido", IF(NOT(ISBLANK(O11)),"En trámite",IF((TODAY()-Multas[[#This Row],[Fecha de Multa]])&gt;8,"No iniciado","Pendiente"))), IF(NOT(ISBLANK(O11)),"Cobrado (FGR)","Pagado directo"))</f>
        <v>Cobrado (FGR)</v>
      </c>
      <c r="L11" s="36" t="s">
        <v>6</v>
      </c>
      <c r="M11" s="36" t="s">
        <v>136</v>
      </c>
      <c r="N11" s="17"/>
      <c r="O11" s="17" t="s">
        <v>65</v>
      </c>
    </row>
    <row r="12" spans="1:15" x14ac:dyDescent="0.2">
      <c r="A12" s="18">
        <v>8</v>
      </c>
      <c r="B12" s="32" t="s">
        <v>101</v>
      </c>
      <c r="C12" s="32" t="s">
        <v>13</v>
      </c>
      <c r="D12" s="16" t="s">
        <v>12</v>
      </c>
      <c r="E12" s="29">
        <v>39336</v>
      </c>
      <c r="F12" s="29"/>
      <c r="G12" s="29"/>
      <c r="H12" s="33">
        <v>17040</v>
      </c>
      <c r="I12" s="33">
        <v>17040</v>
      </c>
      <c r="J12" s="34" t="str">
        <f ca="1">IF((H12-I12)=0,"Pago Total",IF(I12&lt;&gt;0,"Pago parcial",IF(N12="Activo","Suspendida (CSJ)",IF(NOT(ISBLANK(O12)),"En cobro (FGR)",IF( IF(ISBLANK(Multas[[#This Row],[Fecha Recurso]]),(TODAY()-Multas[[#This Row],[Fecha de Multa]]),(TODAY()-Multas[[#This Row],[Fecha Recurso]]))&gt;11,"Pago vencido","En plazo de Ley")))))</f>
        <v>Pago Total</v>
      </c>
      <c r="K12" s="35" t="str">
        <f ca="1">IF(ISBLANK(Multas[[#This Row],[Multa pagada]]), IF(N12="Activo","Suspendido", IF(NOT(ISBLANK(O12)),"En trámite",IF((TODAY()-Multas[[#This Row],[Fecha de Multa]])&gt;8,"No iniciado","Pendiente"))), IF(NOT(ISBLANK(O12)),"Cobrado (FGR)","Pagado directo"))</f>
        <v>Cobrado (FGR)</v>
      </c>
      <c r="L12" s="36" t="s">
        <v>6</v>
      </c>
      <c r="M12" s="36" t="s">
        <v>136</v>
      </c>
      <c r="N12" s="17"/>
      <c r="O12" s="17" t="s">
        <v>65</v>
      </c>
    </row>
    <row r="13" spans="1:15" ht="25.5" x14ac:dyDescent="0.2">
      <c r="A13" s="18">
        <v>9</v>
      </c>
      <c r="B13" s="32" t="s">
        <v>101</v>
      </c>
      <c r="C13" s="37" t="s">
        <v>14</v>
      </c>
      <c r="D13" s="16" t="s">
        <v>12</v>
      </c>
      <c r="E13" s="29">
        <v>39336</v>
      </c>
      <c r="F13" s="29"/>
      <c r="G13" s="29"/>
      <c r="H13" s="33">
        <v>17040</v>
      </c>
      <c r="I13" s="33">
        <v>17040</v>
      </c>
      <c r="J13" s="34" t="str">
        <f ca="1">IF((H13-I13)=0,"Pago Total",IF(I13&lt;&gt;0,"Pago parcial",IF(N13="Activo","Suspendida (CSJ)",IF(NOT(ISBLANK(O13)),"En cobro (FGR)",IF( IF(ISBLANK(Multas[[#This Row],[Fecha Recurso]]),(TODAY()-Multas[[#This Row],[Fecha de Multa]]),(TODAY()-Multas[[#This Row],[Fecha Recurso]]))&gt;11,"Pago vencido","En plazo de Ley")))))</f>
        <v>Pago Total</v>
      </c>
      <c r="K13" s="35" t="str">
        <f ca="1">IF(ISBLANK(Multas[[#This Row],[Multa pagada]]), IF(N13="Activo","Suspendido", IF(NOT(ISBLANK(O13)),"En trámite",IF((TODAY()-Multas[[#This Row],[Fecha de Multa]])&gt;8,"No iniciado","Pendiente"))), IF(NOT(ISBLANK(O13)),"Cobrado (FGR)","Pagado directo"))</f>
        <v>Cobrado (FGR)</v>
      </c>
      <c r="L13" s="36" t="s">
        <v>6</v>
      </c>
      <c r="M13" s="47" t="s">
        <v>136</v>
      </c>
      <c r="N13" s="17"/>
      <c r="O13" s="17" t="s">
        <v>65</v>
      </c>
    </row>
    <row r="14" spans="1:15" ht="25.5" x14ac:dyDescent="0.2">
      <c r="A14" s="18">
        <v>10</v>
      </c>
      <c r="B14" s="32" t="s">
        <v>102</v>
      </c>
      <c r="C14" s="37" t="s">
        <v>14</v>
      </c>
      <c r="D14" s="16" t="s">
        <v>12</v>
      </c>
      <c r="E14" s="29">
        <v>39336</v>
      </c>
      <c r="F14" s="29"/>
      <c r="G14" s="29"/>
      <c r="H14" s="33">
        <v>25560</v>
      </c>
      <c r="I14" s="33">
        <v>25560</v>
      </c>
      <c r="J14" s="34" t="str">
        <f ca="1">IF((H14-I14)=0,"Pago Total",IF(I14&lt;&gt;0,"Pago parcial",IF(N14="Activo","Suspendida (CSJ)",IF(NOT(ISBLANK(O14)),"En cobro (FGR)",IF( IF(ISBLANK(Multas[[#This Row],[Fecha Recurso]]),(TODAY()-Multas[[#This Row],[Fecha de Multa]]),(TODAY()-Multas[[#This Row],[Fecha Recurso]]))&gt;11,"Pago vencido","En plazo de Ley")))))</f>
        <v>Pago Total</v>
      </c>
      <c r="K14" s="35" t="str">
        <f ca="1">IF(ISBLANK(Multas[[#This Row],[Multa pagada]]), IF(N14="Activo","Suspendido", IF(NOT(ISBLANK(O14)),"En trámite",IF((TODAY()-Multas[[#This Row],[Fecha de Multa]])&gt;8,"No iniciado","Pendiente"))), IF(NOT(ISBLANK(O14)),"Cobrado (FGR)","Pagado directo"))</f>
        <v>Cobrado (FGR)</v>
      </c>
      <c r="L14" s="36" t="s">
        <v>6</v>
      </c>
      <c r="M14" s="36" t="s">
        <v>136</v>
      </c>
      <c r="N14" s="17"/>
      <c r="O14" s="17" t="s">
        <v>65</v>
      </c>
    </row>
    <row r="15" spans="1:15" x14ac:dyDescent="0.2">
      <c r="A15" s="18">
        <v>11</v>
      </c>
      <c r="B15" s="32" t="s">
        <v>106</v>
      </c>
      <c r="C15" s="32" t="s">
        <v>15</v>
      </c>
      <c r="D15" s="16" t="s">
        <v>12</v>
      </c>
      <c r="E15" s="29">
        <v>39356</v>
      </c>
      <c r="F15" s="29"/>
      <c r="G15" s="29"/>
      <c r="H15" s="33">
        <v>852000</v>
      </c>
      <c r="I15" s="33">
        <v>852000</v>
      </c>
      <c r="J15" s="34" t="str">
        <f ca="1">IF((H15-I15)=0,"Pago Total",IF(I15&lt;&gt;0,"Pago parcial",IF(N15="Activo","Suspendida (CSJ)",IF(NOT(ISBLANK(O15)),"En cobro (FGR)",IF( IF(ISBLANK(Multas[[#This Row],[Fecha Recurso]]),(TODAY()-Multas[[#This Row],[Fecha de Multa]]),(TODAY()-Multas[[#This Row],[Fecha Recurso]]))&gt;11,"Pago vencido","En plazo de Ley")))))</f>
        <v>Pago Total</v>
      </c>
      <c r="K15" s="35" t="str">
        <f ca="1">IF(ISBLANK(Multas[[#This Row],[Multa pagada]]), IF(N15="Activo","Suspendido", IF(NOT(ISBLANK(O15)),"En trámite",IF((TODAY()-Multas[[#This Row],[Fecha de Multa]])&gt;8,"No iniciado","Pendiente"))), IF(NOT(ISBLANK(O15)),"Cobrado (FGR)","Pagado directo"))</f>
        <v>Cobrado (FGR)</v>
      </c>
      <c r="L15" s="36" t="s">
        <v>6</v>
      </c>
      <c r="M15" s="36" t="s">
        <v>137</v>
      </c>
      <c r="N15" s="17"/>
      <c r="O15" s="17" t="s">
        <v>65</v>
      </c>
    </row>
    <row r="16" spans="1:15" x14ac:dyDescent="0.2">
      <c r="A16" s="18">
        <v>12</v>
      </c>
      <c r="B16" s="32" t="s">
        <v>106</v>
      </c>
      <c r="C16" s="32" t="s">
        <v>16</v>
      </c>
      <c r="D16" s="16" t="s">
        <v>12</v>
      </c>
      <c r="E16" s="29">
        <v>39356</v>
      </c>
      <c r="F16" s="29"/>
      <c r="G16" s="29"/>
      <c r="H16" s="33">
        <v>852000</v>
      </c>
      <c r="I16" s="33">
        <v>852000</v>
      </c>
      <c r="J16" s="34" t="str">
        <f ca="1">IF((H16-I16)=0,"Pago Total",IF(I16&lt;&gt;0,"Pago parcial",IF(N16="Activo","Suspendida (CSJ)",IF(NOT(ISBLANK(O16)),"En cobro (FGR)",IF( IF(ISBLANK(Multas[[#This Row],[Fecha Recurso]]),(TODAY()-Multas[[#This Row],[Fecha de Multa]]),(TODAY()-Multas[[#This Row],[Fecha Recurso]]))&gt;11,"Pago vencido","En plazo de Ley")))))</f>
        <v>Pago Total</v>
      </c>
      <c r="K16" s="35" t="str">
        <f ca="1">IF(ISBLANK(Multas[[#This Row],[Multa pagada]]), IF(N16="Activo","Suspendido", IF(NOT(ISBLANK(O16)),"En trámite",IF((TODAY()-Multas[[#This Row],[Fecha de Multa]])&gt;8,"No iniciado","Pendiente"))), IF(NOT(ISBLANK(O16)),"Cobrado (FGR)","Pagado directo"))</f>
        <v>Cobrado (FGR)</v>
      </c>
      <c r="L16" s="36" t="s">
        <v>6</v>
      </c>
      <c r="M16" s="36" t="s">
        <v>137</v>
      </c>
      <c r="N16" s="17"/>
      <c r="O16" s="17" t="s">
        <v>65</v>
      </c>
    </row>
    <row r="17" spans="1:15" ht="25.5" x14ac:dyDescent="0.2">
      <c r="A17" s="18">
        <v>13</v>
      </c>
      <c r="B17" s="32" t="s">
        <v>104</v>
      </c>
      <c r="C17" s="32" t="s">
        <v>17</v>
      </c>
      <c r="D17" s="16" t="s">
        <v>12</v>
      </c>
      <c r="E17" s="29">
        <v>39373</v>
      </c>
      <c r="F17" s="29"/>
      <c r="G17" s="29"/>
      <c r="H17" s="33">
        <v>5112</v>
      </c>
      <c r="I17" s="33">
        <v>5112</v>
      </c>
      <c r="J17" s="34" t="str">
        <f ca="1">IF((H17-I17)=0,"Pago Total",IF(I17&lt;&gt;0,"Pago parcial",IF(N17="Activo","Suspendida (CSJ)",IF(NOT(ISBLANK(O17)),"En cobro (FGR)",IF( IF(ISBLANK(Multas[[#This Row],[Fecha Recurso]]),(TODAY()-Multas[[#This Row],[Fecha de Multa]]),(TODAY()-Multas[[#This Row],[Fecha Recurso]]))&gt;11,"Pago vencido","En plazo de Ley")))))</f>
        <v>Pago Total</v>
      </c>
      <c r="K17" s="35" t="str">
        <f ca="1">IF(ISBLANK(Multas[[#This Row],[Multa pagada]]), IF(N17="Activo","Suspendido", IF(NOT(ISBLANK(O17)),"En trámite",IF((TODAY()-Multas[[#This Row],[Fecha de Multa]])&gt;8,"No iniciado","Pendiente"))), IF(NOT(ISBLANK(O17)),"Cobrado (FGR)","Pagado directo"))</f>
        <v>Cobrado (FGR)</v>
      </c>
      <c r="L17" s="36" t="s">
        <v>6</v>
      </c>
      <c r="M17" s="36" t="s">
        <v>136</v>
      </c>
      <c r="N17" s="17"/>
      <c r="O17" s="17" t="s">
        <v>65</v>
      </c>
    </row>
    <row r="18" spans="1:15" ht="25.5" x14ac:dyDescent="0.2">
      <c r="A18" s="18">
        <v>14</v>
      </c>
      <c r="B18" s="32" t="s">
        <v>104</v>
      </c>
      <c r="C18" s="32" t="s">
        <v>18</v>
      </c>
      <c r="D18" s="16" t="s">
        <v>12</v>
      </c>
      <c r="E18" s="29">
        <v>39373</v>
      </c>
      <c r="F18" s="29"/>
      <c r="G18" s="29"/>
      <c r="H18" s="33">
        <v>5112</v>
      </c>
      <c r="I18" s="33"/>
      <c r="J18" s="34" t="str">
        <f ca="1">IF((H18-I18)=0,"Pago Total",IF(I18&lt;&gt;0,"Pago parcial",IF(N18="Activo","Suspendida (CSJ)",IF(NOT(ISBLANK(O18)),"En cobro (FGR)",IF( IF(ISBLANK(Multas[[#This Row],[Fecha Recurso]]),(TODAY()-Multas[[#This Row],[Fecha de Multa]]),(TODAY()-Multas[[#This Row],[Fecha Recurso]]))&gt;11,"Pago vencido","En plazo de Ley")))))</f>
        <v>En cobro (FGR)</v>
      </c>
      <c r="K18" s="35" t="str">
        <f ca="1">IF(ISBLANK(Multas[[#This Row],[Multa pagada]]), IF(N18="Activo","Suspendido", IF(NOT(ISBLANK(O18)),"En trámite",IF((TODAY()-Multas[[#This Row],[Fecha de Multa]])&gt;8,"No iniciado","Pendiente"))), IF(NOT(ISBLANK(O18)),"Cobrado (FGR)","Pagado directo"))</f>
        <v>En trámite</v>
      </c>
      <c r="L18" s="36"/>
      <c r="M18" s="36"/>
      <c r="N18" s="17"/>
      <c r="O18" s="17" t="s">
        <v>65</v>
      </c>
    </row>
    <row r="19" spans="1:15" x14ac:dyDescent="0.2">
      <c r="A19" s="18">
        <v>15</v>
      </c>
      <c r="B19" s="32" t="s">
        <v>104</v>
      </c>
      <c r="C19" s="32" t="s">
        <v>19</v>
      </c>
      <c r="D19" s="16" t="s">
        <v>12</v>
      </c>
      <c r="E19" s="29">
        <v>39373</v>
      </c>
      <c r="F19" s="29"/>
      <c r="G19" s="29"/>
      <c r="H19" s="33">
        <v>5112</v>
      </c>
      <c r="I19" s="33">
        <v>5112</v>
      </c>
      <c r="J19" s="34" t="str">
        <f ca="1">IF((H19-I19)=0,"Pago Total",IF(I19&lt;&gt;0,"Pago parcial",IF(N19="Activo","Suspendida (CSJ)",IF(NOT(ISBLANK(O19)),"En cobro (FGR)",IF( IF(ISBLANK(Multas[[#This Row],[Fecha Recurso]]),(TODAY()-Multas[[#This Row],[Fecha de Multa]]),(TODAY()-Multas[[#This Row],[Fecha Recurso]]))&gt;11,"Pago vencido","En plazo de Ley")))))</f>
        <v>Pago Total</v>
      </c>
      <c r="K19" s="35" t="str">
        <f ca="1">IF(ISBLANK(Multas[[#This Row],[Multa pagada]]), IF(N19="Activo","Suspendido", IF(NOT(ISBLANK(O19)),"En trámite",IF((TODAY()-Multas[[#This Row],[Fecha de Multa]])&gt;8,"No iniciado","Pendiente"))), IF(NOT(ISBLANK(O19)),"Cobrado (FGR)","Pagado directo"))</f>
        <v>Cobrado (FGR)</v>
      </c>
      <c r="L19" s="36" t="s">
        <v>6</v>
      </c>
      <c r="M19" s="36" t="s">
        <v>136</v>
      </c>
      <c r="N19" s="17"/>
      <c r="O19" s="17" t="s">
        <v>65</v>
      </c>
    </row>
    <row r="20" spans="1:15" ht="25.5" x14ac:dyDescent="0.2">
      <c r="A20" s="18">
        <v>16</v>
      </c>
      <c r="B20" s="32" t="s">
        <v>104</v>
      </c>
      <c r="C20" s="32" t="s">
        <v>20</v>
      </c>
      <c r="D20" s="16" t="s">
        <v>12</v>
      </c>
      <c r="E20" s="29">
        <v>39373</v>
      </c>
      <c r="F20" s="29"/>
      <c r="G20" s="29"/>
      <c r="H20" s="33">
        <v>5112</v>
      </c>
      <c r="I20" s="33">
        <v>5112</v>
      </c>
      <c r="J20" s="34" t="str">
        <f ca="1">IF((H20-I20)=0,"Pago Total",IF(I20&lt;&gt;0,"Pago parcial",IF(N20="Activo","Suspendida (CSJ)",IF(NOT(ISBLANK(O20)),"En cobro (FGR)",IF( IF(ISBLANK(Multas[[#This Row],[Fecha Recurso]]),(TODAY()-Multas[[#This Row],[Fecha de Multa]]),(TODAY()-Multas[[#This Row],[Fecha Recurso]]))&gt;11,"Pago vencido","En plazo de Ley")))))</f>
        <v>Pago Total</v>
      </c>
      <c r="K20" s="35" t="str">
        <f ca="1">IF(ISBLANK(Multas[[#This Row],[Multa pagada]]), IF(N20="Activo","Suspendido", IF(NOT(ISBLANK(O20)),"En trámite",IF((TODAY()-Multas[[#This Row],[Fecha de Multa]])&gt;8,"No iniciado","Pendiente"))), IF(NOT(ISBLANK(O20)),"Cobrado (FGR)","Pagado directo"))</f>
        <v>Cobrado (FGR)</v>
      </c>
      <c r="L20" s="36"/>
      <c r="M20" s="36"/>
      <c r="N20" s="17"/>
      <c r="O20" s="17" t="s">
        <v>65</v>
      </c>
    </row>
    <row r="21" spans="1:15" ht="25.5" x14ac:dyDescent="0.2">
      <c r="A21" s="18">
        <v>17</v>
      </c>
      <c r="B21" s="32" t="s">
        <v>104</v>
      </c>
      <c r="C21" s="32" t="s">
        <v>21</v>
      </c>
      <c r="D21" s="16" t="s">
        <v>12</v>
      </c>
      <c r="E21" s="29">
        <v>39373</v>
      </c>
      <c r="F21" s="29"/>
      <c r="G21" s="29"/>
      <c r="H21" s="33">
        <v>5112</v>
      </c>
      <c r="I21" s="33">
        <v>5112</v>
      </c>
      <c r="J21" s="34" t="str">
        <f ca="1">IF((H21-I21)=0,"Pago Total",IF(I21&lt;&gt;0,"Pago parcial",IF(N21="Activo","Suspendida (CSJ)",IF(NOT(ISBLANK(O21)),"En cobro (FGR)",IF( IF(ISBLANK(Multas[[#This Row],[Fecha Recurso]]),(TODAY()-Multas[[#This Row],[Fecha de Multa]]),(TODAY()-Multas[[#This Row],[Fecha Recurso]]))&gt;11,"Pago vencido","En plazo de Ley")))))</f>
        <v>Pago Total</v>
      </c>
      <c r="K21" s="35" t="str">
        <f ca="1">IF(ISBLANK(Multas[[#This Row],[Multa pagada]]), IF(N21="Activo","Suspendido", IF(NOT(ISBLANK(O21)),"En trámite",IF((TODAY()-Multas[[#This Row],[Fecha de Multa]])&gt;8,"No iniciado","Pendiente"))), IF(NOT(ISBLANK(O21)),"Cobrado (FGR)","Pagado directo"))</f>
        <v>Cobrado (FGR)</v>
      </c>
      <c r="L21" s="36"/>
      <c r="M21" s="36"/>
      <c r="N21" s="17"/>
      <c r="O21" s="17" t="s">
        <v>65</v>
      </c>
    </row>
    <row r="22" spans="1:15" ht="25.5" x14ac:dyDescent="0.2">
      <c r="A22" s="18">
        <v>18</v>
      </c>
      <c r="B22" s="32" t="s">
        <v>104</v>
      </c>
      <c r="C22" s="32" t="s">
        <v>22</v>
      </c>
      <c r="D22" s="16" t="s">
        <v>12</v>
      </c>
      <c r="E22" s="29">
        <v>39373</v>
      </c>
      <c r="F22" s="29"/>
      <c r="G22" s="29"/>
      <c r="H22" s="33">
        <v>5112</v>
      </c>
      <c r="I22" s="33"/>
      <c r="J22" s="34" t="str">
        <f ca="1">IF((H22-I22)=0,"Pago Total",IF(I22&lt;&gt;0,"Pago parcial",IF(N22="Activo","Suspendida (CSJ)",IF(NOT(ISBLANK(O22)),"En cobro (FGR)",IF( IF(ISBLANK(Multas[[#This Row],[Fecha Recurso]]),(TODAY()-Multas[[#This Row],[Fecha de Multa]]),(TODAY()-Multas[[#This Row],[Fecha Recurso]]))&gt;11,"Pago vencido","En plazo de Ley")))))</f>
        <v>En cobro (FGR)</v>
      </c>
      <c r="K22" s="35" t="str">
        <f ca="1">IF(ISBLANK(Multas[[#This Row],[Multa pagada]]), IF(N22="Activo","Suspendido", IF(NOT(ISBLANK(O22)),"En trámite",IF((TODAY()-Multas[[#This Row],[Fecha de Multa]])&gt;8,"No iniciado","Pendiente"))), IF(NOT(ISBLANK(O22)),"Cobrado (FGR)","Pagado directo"))</f>
        <v>En trámite</v>
      </c>
      <c r="L22" s="36"/>
      <c r="M22" s="36"/>
      <c r="N22" s="17"/>
      <c r="O22" s="17" t="s">
        <v>65</v>
      </c>
    </row>
    <row r="23" spans="1:15" x14ac:dyDescent="0.2">
      <c r="A23" s="18">
        <v>19</v>
      </c>
      <c r="B23" s="32" t="s">
        <v>105</v>
      </c>
      <c r="C23" s="32" t="s">
        <v>23</v>
      </c>
      <c r="D23" s="16" t="s">
        <v>12</v>
      </c>
      <c r="E23" s="29">
        <v>39317</v>
      </c>
      <c r="F23" s="29"/>
      <c r="G23" s="29"/>
      <c r="H23" s="33">
        <v>29820</v>
      </c>
      <c r="I23" s="33">
        <v>29820</v>
      </c>
      <c r="J23" s="34" t="str">
        <f ca="1">IF((H23-I23)=0,"Pago Total",IF(I23&lt;&gt;0,"Pago parcial",IF(N23="Activo","Suspendida (CSJ)",IF(NOT(ISBLANK(O23)),"En cobro (FGR)",IF( IF(ISBLANK(Multas[[#This Row],[Fecha Recurso]]),(TODAY()-Multas[[#This Row],[Fecha de Multa]]),(TODAY()-Multas[[#This Row],[Fecha Recurso]]))&gt;11,"Pago vencido","En plazo de Ley")))))</f>
        <v>Pago Total</v>
      </c>
      <c r="K23" s="35" t="str">
        <f ca="1">IF(ISBLANK(Multas[[#This Row],[Multa pagada]]), IF(N23="Activo","Suspendido", IF(NOT(ISBLANK(O23)),"En trámite",IF((TODAY()-Multas[[#This Row],[Fecha de Multa]])&gt;8,"No iniciado","Pendiente"))), IF(NOT(ISBLANK(O23)),"Cobrado (FGR)","Pagado directo"))</f>
        <v>Pagado directo</v>
      </c>
      <c r="L23" s="36"/>
      <c r="M23" s="36"/>
      <c r="N23" s="17"/>
      <c r="O23" s="17"/>
    </row>
    <row r="24" spans="1:15" x14ac:dyDescent="0.2">
      <c r="A24" s="18">
        <v>20</v>
      </c>
      <c r="B24" s="32" t="s">
        <v>105</v>
      </c>
      <c r="C24" s="32" t="s">
        <v>24</v>
      </c>
      <c r="D24" s="16" t="s">
        <v>12</v>
      </c>
      <c r="E24" s="29">
        <v>39317</v>
      </c>
      <c r="F24" s="29"/>
      <c r="G24" s="29"/>
      <c r="H24" s="33">
        <v>4260</v>
      </c>
      <c r="I24" s="33">
        <v>4260</v>
      </c>
      <c r="J24" s="34" t="str">
        <f ca="1">IF((H24-I24)=0,"Pago Total",IF(I24&lt;&gt;0,"Pago parcial",IF(N24="Activo","Suspendida (CSJ)",IF(NOT(ISBLANK(O24)),"En cobro (FGR)",IF( IF(ISBLANK(Multas[[#This Row],[Fecha Recurso]]),(TODAY()-Multas[[#This Row],[Fecha de Multa]]),(TODAY()-Multas[[#This Row],[Fecha Recurso]]))&gt;11,"Pago vencido","En plazo de Ley")))))</f>
        <v>Pago Total</v>
      </c>
      <c r="K24" s="35" t="str">
        <f ca="1">IF(ISBLANK(Multas[[#This Row],[Multa pagada]]), IF(N24="Activo","Suspendido", IF(NOT(ISBLANK(O24)),"En trámite",IF((TODAY()-Multas[[#This Row],[Fecha de Multa]])&gt;8,"No iniciado","Pendiente"))), IF(NOT(ISBLANK(O24)),"Cobrado (FGR)","Pagado directo"))</f>
        <v>Pagado directo</v>
      </c>
      <c r="L24" s="36"/>
      <c r="M24" s="36"/>
      <c r="N24" s="17"/>
      <c r="O24" s="17"/>
    </row>
    <row r="25" spans="1:15" x14ac:dyDescent="0.2">
      <c r="A25" s="18">
        <v>21</v>
      </c>
      <c r="B25" s="32" t="s">
        <v>100</v>
      </c>
      <c r="C25" s="32" t="s">
        <v>25</v>
      </c>
      <c r="D25" s="16" t="s">
        <v>12</v>
      </c>
      <c r="E25" s="29">
        <v>39695</v>
      </c>
      <c r="F25" s="29"/>
      <c r="G25" s="29"/>
      <c r="H25" s="33">
        <v>1971015.16</v>
      </c>
      <c r="I25" s="33"/>
      <c r="J25" s="34" t="str">
        <f ca="1">IF((H25-I25)=0,"Pago Total",IF(I25&lt;&gt;0,"Pago parcial",IF(N25="Activo","Suspendida (CSJ)",IF(NOT(ISBLANK(O25)),"En cobro (FGR)",IF( IF(ISBLANK(Multas[[#This Row],[Fecha Recurso]]),(TODAY()-Multas[[#This Row],[Fecha de Multa]]),(TODAY()-Multas[[#This Row],[Fecha Recurso]]))&gt;11,"Pago vencido","En plazo de Ley")))))</f>
        <v>En cobro (FGR)</v>
      </c>
      <c r="K25" s="35" t="str">
        <f ca="1">IF(ISBLANK(Multas[[#This Row],[Multa pagada]]), IF(N25="Activo","Suspendido", IF(NOT(ISBLANK(O25)),"En trámite",IF((TODAY()-Multas[[#This Row],[Fecha de Multa]])&gt;8,"No iniciado","Pendiente"))), IF(NOT(ISBLANK(O25)),"Cobrado (FGR)","Pagado directo"))</f>
        <v>En trámite</v>
      </c>
      <c r="L25" s="36" t="s">
        <v>6</v>
      </c>
      <c r="M25" s="36" t="s">
        <v>136</v>
      </c>
      <c r="N25" s="17" t="s">
        <v>130</v>
      </c>
      <c r="O25" s="17" t="s">
        <v>65</v>
      </c>
    </row>
    <row r="26" spans="1:15" x14ac:dyDescent="0.2">
      <c r="A26" s="18">
        <v>22</v>
      </c>
      <c r="B26" s="32" t="s">
        <v>100</v>
      </c>
      <c r="C26" s="32" t="s">
        <v>26</v>
      </c>
      <c r="D26" s="16" t="s">
        <v>12</v>
      </c>
      <c r="E26" s="29">
        <v>39695</v>
      </c>
      <c r="F26" s="29"/>
      <c r="G26" s="29"/>
      <c r="H26" s="33">
        <v>2061406.2</v>
      </c>
      <c r="I26" s="33">
        <v>2061406.2</v>
      </c>
      <c r="J26" s="34" t="str">
        <f ca="1">IF((H26-I26)=0,"Pago Total",IF(I26&lt;&gt;0,"Pago parcial",IF(N26="Activo","Suspendida (CSJ)",IF(NOT(ISBLANK(O26)),"En cobro (FGR)",IF( IF(ISBLANK(Multas[[#This Row],[Fecha Recurso]]),(TODAY()-Multas[[#This Row],[Fecha de Multa]]),(TODAY()-Multas[[#This Row],[Fecha Recurso]]))&gt;11,"Pago vencido","En plazo de Ley")))))</f>
        <v>Pago Total</v>
      </c>
      <c r="K26" s="35" t="str">
        <f ca="1">IF(ISBLANK(Multas[[#This Row],[Multa pagada]]), IF(N26="Activo","Suspendido", IF(NOT(ISBLANK(O26)),"En trámite",IF((TODAY()-Multas[[#This Row],[Fecha de Multa]])&gt;8,"No iniciado","Pendiente"))), IF(NOT(ISBLANK(O26)),"Cobrado (FGR)","Pagado directo"))</f>
        <v>Cobrado (FGR)</v>
      </c>
      <c r="L26" s="36" t="s">
        <v>6</v>
      </c>
      <c r="M26" s="36" t="s">
        <v>136</v>
      </c>
      <c r="N26" s="17" t="s">
        <v>130</v>
      </c>
      <c r="O26" s="17" t="s">
        <v>65</v>
      </c>
    </row>
    <row r="27" spans="1:15" x14ac:dyDescent="0.2">
      <c r="A27" s="18">
        <v>23</v>
      </c>
      <c r="B27" s="32" t="s">
        <v>75</v>
      </c>
      <c r="C27" s="32" t="s">
        <v>27</v>
      </c>
      <c r="D27" s="16" t="s">
        <v>5</v>
      </c>
      <c r="E27" s="29">
        <v>39623</v>
      </c>
      <c r="F27" s="29"/>
      <c r="G27" s="29"/>
      <c r="H27" s="33">
        <v>250.74</v>
      </c>
      <c r="I27" s="33">
        <v>250.74</v>
      </c>
      <c r="J27" s="34" t="str">
        <f ca="1">IF((H27-I27)=0,"Pago Total",IF(I27&lt;&gt;0,"Pago parcial",IF(N27="Activo","Suspendida (CSJ)",IF(NOT(ISBLANK(O27)),"En cobro (FGR)",IF( IF(ISBLANK(Multas[[#This Row],[Fecha Recurso]]),(TODAY()-Multas[[#This Row],[Fecha de Multa]]),(TODAY()-Multas[[#This Row],[Fecha Recurso]]))&gt;11,"Pago vencido","En plazo de Ley")))))</f>
        <v>Pago Total</v>
      </c>
      <c r="K27" s="35" t="str">
        <f ca="1">IF(ISBLANK(Multas[[#This Row],[Multa pagada]]), IF(N27="Activo","Suspendido", IF(NOT(ISBLANK(O27)),"En trámite",IF((TODAY()-Multas[[#This Row],[Fecha de Multa]])&gt;8,"No iniciado","Pendiente"))), IF(NOT(ISBLANK(O27)),"Cobrado (FGR)","Pagado directo"))</f>
        <v>Cobrado (FGR)</v>
      </c>
      <c r="L27" s="36"/>
      <c r="M27" s="36"/>
      <c r="N27" s="17"/>
      <c r="O27" s="17" t="s">
        <v>65</v>
      </c>
    </row>
    <row r="28" spans="1:15" x14ac:dyDescent="0.2">
      <c r="A28" s="18">
        <v>24</v>
      </c>
      <c r="B28" s="32" t="s">
        <v>76</v>
      </c>
      <c r="C28" s="38" t="s">
        <v>28</v>
      </c>
      <c r="D28" s="16" t="s">
        <v>5</v>
      </c>
      <c r="E28" s="29">
        <v>39828</v>
      </c>
      <c r="F28" s="29"/>
      <c r="G28" s="29"/>
      <c r="H28" s="33">
        <v>3762</v>
      </c>
      <c r="I28" s="33">
        <v>3762</v>
      </c>
      <c r="J28" s="34" t="str">
        <f ca="1">IF((H28-I28)=0,"Pago Total",IF(I28&lt;&gt;0,"Pago parcial",IF(N28="Activo","Suspendida (CSJ)",IF(NOT(ISBLANK(O28)),"En cobro (FGR)",IF( IF(ISBLANK(Multas[[#This Row],[Fecha Recurso]]),(TODAY()-Multas[[#This Row],[Fecha de Multa]]),(TODAY()-Multas[[#This Row],[Fecha Recurso]]))&gt;11,"Pago vencido","En plazo de Ley")))))</f>
        <v>Pago Total</v>
      </c>
      <c r="K28" s="35" t="str">
        <f ca="1">IF(ISBLANK(Multas[[#This Row],[Multa pagada]]), IF(N28="Activo","Suspendido", IF(NOT(ISBLANK(O28)),"En trámite",IF((TODAY()-Multas[[#This Row],[Fecha de Multa]])&gt;8,"No iniciado","Pendiente"))), IF(NOT(ISBLANK(O28)),"Cobrado (FGR)","Pagado directo"))</f>
        <v>Cobrado (FGR)</v>
      </c>
      <c r="L28" s="36" t="s">
        <v>29</v>
      </c>
      <c r="M28" s="36" t="s">
        <v>136</v>
      </c>
      <c r="N28" s="17"/>
      <c r="O28" s="17" t="s">
        <v>65</v>
      </c>
    </row>
    <row r="29" spans="1:15" x14ac:dyDescent="0.2">
      <c r="A29" s="18">
        <v>25</v>
      </c>
      <c r="B29" s="32" t="s">
        <v>81</v>
      </c>
      <c r="C29" s="38" t="s">
        <v>28</v>
      </c>
      <c r="D29" s="16" t="s">
        <v>5</v>
      </c>
      <c r="E29" s="29">
        <v>39828</v>
      </c>
      <c r="F29" s="29"/>
      <c r="G29" s="29"/>
      <c r="H29" s="33">
        <v>3762</v>
      </c>
      <c r="I29" s="33">
        <v>3762</v>
      </c>
      <c r="J29" s="34" t="str">
        <f ca="1">IF((H29-I29)=0,"Pago Total",IF(I29&lt;&gt;0,"Pago parcial",IF(N29="Activo","Suspendida (CSJ)",IF(NOT(ISBLANK(O29)),"En cobro (FGR)",IF( IF(ISBLANK(Multas[[#This Row],[Fecha Recurso]]),(TODAY()-Multas[[#This Row],[Fecha de Multa]]),(TODAY()-Multas[[#This Row],[Fecha Recurso]]))&gt;11,"Pago vencido","En plazo de Ley")))))</f>
        <v>Pago Total</v>
      </c>
      <c r="K29" s="35" t="str">
        <f ca="1">IF(ISBLANK(Multas[[#This Row],[Multa pagada]]), IF(N29="Activo","Suspendido", IF(NOT(ISBLANK(O29)),"En trámite",IF((TODAY()-Multas[[#This Row],[Fecha de Multa]])&gt;8,"No iniciado","Pendiente"))), IF(NOT(ISBLANK(O29)),"Cobrado (FGR)","Pagado directo"))</f>
        <v>Cobrado (FGR)</v>
      </c>
      <c r="L29" s="36" t="s">
        <v>29</v>
      </c>
      <c r="M29" s="36" t="s">
        <v>136</v>
      </c>
      <c r="N29" s="17"/>
      <c r="O29" s="17" t="s">
        <v>65</v>
      </c>
    </row>
    <row r="30" spans="1:15" ht="25.5" x14ac:dyDescent="0.2">
      <c r="A30" s="18">
        <v>26</v>
      </c>
      <c r="B30" s="32" t="s">
        <v>77</v>
      </c>
      <c r="C30" s="38" t="s">
        <v>30</v>
      </c>
      <c r="D30" s="16" t="s">
        <v>5</v>
      </c>
      <c r="E30" s="29">
        <v>39828</v>
      </c>
      <c r="F30" s="29"/>
      <c r="G30" s="29"/>
      <c r="H30" s="33">
        <v>3762</v>
      </c>
      <c r="I30" s="33">
        <v>3762</v>
      </c>
      <c r="J30" s="34" t="str">
        <f ca="1">IF((H30-I30)=0,"Pago Total",IF(I30&lt;&gt;0,"Pago parcial",IF(N30="Activo","Suspendida (CSJ)",IF(NOT(ISBLANK(O30)),"En cobro (FGR)",IF( IF(ISBLANK(Multas[[#This Row],[Fecha Recurso]]),(TODAY()-Multas[[#This Row],[Fecha de Multa]]),(TODAY()-Multas[[#This Row],[Fecha Recurso]]))&gt;11,"Pago vencido","En plazo de Ley")))))</f>
        <v>Pago Total</v>
      </c>
      <c r="K30" s="35" t="str">
        <f ca="1">IF(ISBLANK(Multas[[#This Row],[Multa pagada]]), IF(N30="Activo","Suspendido", IF(NOT(ISBLANK(O30)),"En trámite",IF((TODAY()-Multas[[#This Row],[Fecha de Multa]])&gt;8,"No iniciado","Pendiente"))), IF(NOT(ISBLANK(O30)),"Cobrado (FGR)","Pagado directo"))</f>
        <v>Cobrado (FGR)</v>
      </c>
      <c r="L30" s="36" t="s">
        <v>29</v>
      </c>
      <c r="M30" s="36" t="s">
        <v>136</v>
      </c>
      <c r="N30" s="17"/>
      <c r="O30" s="17" t="s">
        <v>65</v>
      </c>
    </row>
    <row r="31" spans="1:15" x14ac:dyDescent="0.2">
      <c r="A31" s="18">
        <v>27</v>
      </c>
      <c r="B31" s="32" t="s">
        <v>80</v>
      </c>
      <c r="C31" s="38" t="s">
        <v>31</v>
      </c>
      <c r="D31" s="16" t="s">
        <v>5</v>
      </c>
      <c r="E31" s="29">
        <v>39828</v>
      </c>
      <c r="F31" s="29"/>
      <c r="G31" s="29"/>
      <c r="H31" s="33">
        <v>3762</v>
      </c>
      <c r="I31" s="33">
        <v>3762</v>
      </c>
      <c r="J31" s="34" t="str">
        <f ca="1">IF((H31-I31)=0,"Pago Total",IF(I31&lt;&gt;0,"Pago parcial",IF(N31="Activo","Suspendida (CSJ)",IF(NOT(ISBLANK(O31)),"En cobro (FGR)",IF( IF(ISBLANK(Multas[[#This Row],[Fecha Recurso]]),(TODAY()-Multas[[#This Row],[Fecha de Multa]]),(TODAY()-Multas[[#This Row],[Fecha Recurso]]))&gt;11,"Pago vencido","En plazo de Ley")))))</f>
        <v>Pago Total</v>
      </c>
      <c r="K31" s="35" t="str">
        <f ca="1">IF(ISBLANK(Multas[[#This Row],[Multa pagada]]), IF(N31="Activo","Suspendido", IF(NOT(ISBLANK(O31)),"En trámite",IF((TODAY()-Multas[[#This Row],[Fecha de Multa]])&gt;8,"No iniciado","Pendiente"))), IF(NOT(ISBLANK(O31)),"Cobrado (FGR)","Pagado directo"))</f>
        <v>Cobrado (FGR)</v>
      </c>
      <c r="L31" s="36" t="s">
        <v>6</v>
      </c>
      <c r="M31" s="36" t="s">
        <v>136</v>
      </c>
      <c r="N31" s="17"/>
      <c r="O31" s="17" t="s">
        <v>65</v>
      </c>
    </row>
    <row r="32" spans="1:15" x14ac:dyDescent="0.2">
      <c r="A32" s="18">
        <v>28</v>
      </c>
      <c r="B32" s="32" t="s">
        <v>79</v>
      </c>
      <c r="C32" s="39" t="s">
        <v>32</v>
      </c>
      <c r="D32" s="16" t="s">
        <v>5</v>
      </c>
      <c r="E32" s="29">
        <v>39828</v>
      </c>
      <c r="F32" s="29"/>
      <c r="G32" s="29"/>
      <c r="H32" s="33">
        <v>3950.1</v>
      </c>
      <c r="I32" s="33">
        <v>3950.1</v>
      </c>
      <c r="J32" s="34" t="str">
        <f ca="1">IF((H32-I32)=0,"Pago Total",IF(I32&lt;&gt;0,"Pago parcial",IF(N32="Activo","Suspendida (CSJ)",IF(NOT(ISBLANK(O32)),"En cobro (FGR)",IF( IF(ISBLANK(Multas[[#This Row],[Fecha Recurso]]),(TODAY()-Multas[[#This Row],[Fecha de Multa]]),(TODAY()-Multas[[#This Row],[Fecha Recurso]]))&gt;11,"Pago vencido","En plazo de Ley")))))</f>
        <v>Pago Total</v>
      </c>
      <c r="K32" s="35" t="str">
        <f ca="1">IF(ISBLANK(Multas[[#This Row],[Multa pagada]]), IF(N32="Activo","Suspendido", IF(NOT(ISBLANK(O32)),"En trámite",IF((TODAY()-Multas[[#This Row],[Fecha de Multa]])&gt;8,"No iniciado","Pendiente"))), IF(NOT(ISBLANK(O32)),"Cobrado (FGR)","Pagado directo"))</f>
        <v>Cobrado (FGR)</v>
      </c>
      <c r="L32" s="36" t="s">
        <v>6</v>
      </c>
      <c r="M32" s="36" t="s">
        <v>136</v>
      </c>
      <c r="N32" s="17"/>
      <c r="O32" s="17" t="s">
        <v>65</v>
      </c>
    </row>
    <row r="33" spans="1:950" x14ac:dyDescent="0.2">
      <c r="A33" s="18">
        <v>29</v>
      </c>
      <c r="B33" s="32" t="s">
        <v>82</v>
      </c>
      <c r="C33" s="39" t="s">
        <v>32</v>
      </c>
      <c r="D33" s="16" t="s">
        <v>5</v>
      </c>
      <c r="E33" s="29">
        <v>39829</v>
      </c>
      <c r="F33" s="29"/>
      <c r="G33" s="29"/>
      <c r="H33" s="33">
        <v>1128.5999999999999</v>
      </c>
      <c r="I33" s="33">
        <v>1128.5999999999999</v>
      </c>
      <c r="J33" s="34" t="str">
        <f ca="1">IF((H33-I33)=0,"Pago Total",IF(I33&lt;&gt;0,"Pago parcial",IF(N33="Activo","Suspendida (CSJ)",IF(NOT(ISBLANK(O33)),"En cobro (FGR)",IF( IF(ISBLANK(Multas[[#This Row],[Fecha Recurso]]),(TODAY()-Multas[[#This Row],[Fecha de Multa]]),(TODAY()-Multas[[#This Row],[Fecha Recurso]]))&gt;11,"Pago vencido","En plazo de Ley")))))</f>
        <v>Pago Total</v>
      </c>
      <c r="K33" s="35" t="str">
        <f ca="1">IF(ISBLANK(Multas[[#This Row],[Multa pagada]]), IF(N33="Activo","Suspendido", IF(NOT(ISBLANK(O33)),"En trámite",IF((TODAY()-Multas[[#This Row],[Fecha de Multa]])&gt;8,"No iniciado","Pendiente"))), IF(NOT(ISBLANK(O33)),"Cobrado (FGR)","Pagado directo"))</f>
        <v>Cobrado (FGR)</v>
      </c>
      <c r="L33" s="36" t="s">
        <v>6</v>
      </c>
      <c r="M33" s="36" t="s">
        <v>136</v>
      </c>
      <c r="N33" s="17"/>
      <c r="O33" s="17" t="s">
        <v>65</v>
      </c>
    </row>
    <row r="34" spans="1:950" x14ac:dyDescent="0.2">
      <c r="A34" s="18">
        <v>30</v>
      </c>
      <c r="B34" s="32" t="s">
        <v>78</v>
      </c>
      <c r="C34" s="38" t="s">
        <v>33</v>
      </c>
      <c r="D34" s="16" t="s">
        <v>5</v>
      </c>
      <c r="E34" s="29">
        <v>39828</v>
      </c>
      <c r="F34" s="29"/>
      <c r="G34" s="29"/>
      <c r="H34" s="33">
        <v>4138.2</v>
      </c>
      <c r="I34" s="33">
        <v>4138.2</v>
      </c>
      <c r="J34" s="34" t="str">
        <f ca="1">IF((H34-I34)=0,"Pago Total",IF(I34&lt;&gt;0,"Pago parcial",IF(N34="Activo","Suspendida (CSJ)",IF(NOT(ISBLANK(O34)),"En cobro (FGR)",IF( IF(ISBLANK(Multas[[#This Row],[Fecha Recurso]]),(TODAY()-Multas[[#This Row],[Fecha de Multa]]),(TODAY()-Multas[[#This Row],[Fecha Recurso]]))&gt;11,"Pago vencido","En plazo de Ley")))))</f>
        <v>Pago Total</v>
      </c>
      <c r="K34" s="35" t="str">
        <f ca="1">IF(ISBLANK(Multas[[#This Row],[Multa pagada]]), IF(N34="Activo","Suspendido", IF(NOT(ISBLANK(O34)),"En trámite",IF((TODAY()-Multas[[#This Row],[Fecha de Multa]])&gt;8,"No iniciado","Pendiente"))), IF(NOT(ISBLANK(O34)),"Cobrado (FGR)","Pagado directo"))</f>
        <v>Cobrado (FGR)</v>
      </c>
      <c r="L34" s="36" t="s">
        <v>6</v>
      </c>
      <c r="M34" s="36" t="s">
        <v>136</v>
      </c>
      <c r="N34" s="17"/>
      <c r="O34" s="17" t="s">
        <v>65</v>
      </c>
    </row>
    <row r="35" spans="1:950" s="3" customFormat="1" x14ac:dyDescent="0.2">
      <c r="A35" s="18">
        <v>31</v>
      </c>
      <c r="B35" s="32" t="s">
        <v>99</v>
      </c>
      <c r="C35" s="32" t="s">
        <v>34</v>
      </c>
      <c r="D35" s="16" t="s">
        <v>12</v>
      </c>
      <c r="E35" s="29">
        <v>40001</v>
      </c>
      <c r="F35" s="29"/>
      <c r="G35" s="29"/>
      <c r="H35" s="33">
        <v>3046.5</v>
      </c>
      <c r="I35" s="33"/>
      <c r="J35" s="34" t="str">
        <f ca="1">IF((H35-I35)=0,"Pago Total",IF(I35&lt;&gt;0,"Pago parcial",IF(N35="Activo","Suspendida (CSJ)",IF(NOT(ISBLANK(O35)),"En cobro (FGR)",IF( IF(ISBLANK(Multas[[#This Row],[Fecha Recurso]]),(TODAY()-Multas[[#This Row],[Fecha de Multa]]),(TODAY()-Multas[[#This Row],[Fecha Recurso]]))&gt;11,"Pago vencido","En plazo de Ley")))))</f>
        <v>Suspendida (CSJ)</v>
      </c>
      <c r="K35" s="35" t="str">
        <f ca="1">IF(ISBLANK(Multas[[#This Row],[Multa pagada]]), IF(N35="Activo","Suspendido", IF(NOT(ISBLANK(O35)),"En trámite",IF((TODAY()-Multas[[#This Row],[Fecha de Multa]])&gt;8,"No iniciado","Pendiente"))), IF(NOT(ISBLANK(O35)),"Cobrado (FGR)","Pagado directo"))</f>
        <v>Suspendido</v>
      </c>
      <c r="L35" s="36" t="s">
        <v>6</v>
      </c>
      <c r="M35" s="36" t="s">
        <v>136</v>
      </c>
      <c r="N35" s="17" t="s">
        <v>129</v>
      </c>
      <c r="O35" s="17" t="s">
        <v>65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</row>
    <row r="36" spans="1:950" x14ac:dyDescent="0.2">
      <c r="A36" s="18">
        <v>32</v>
      </c>
      <c r="B36" s="32" t="s">
        <v>99</v>
      </c>
      <c r="C36" s="32" t="s">
        <v>34</v>
      </c>
      <c r="D36" s="16" t="s">
        <v>12</v>
      </c>
      <c r="E36" s="29">
        <v>40001</v>
      </c>
      <c r="F36" s="29"/>
      <c r="G36" s="29"/>
      <c r="H36" s="33">
        <v>3046.5</v>
      </c>
      <c r="I36" s="33"/>
      <c r="J36" s="34" t="str">
        <f ca="1">IF((H36-I36)=0,"Pago Total",IF(I36&lt;&gt;0,"Pago parcial",IF(N36="Activo","Suspendida (CSJ)",IF(NOT(ISBLANK(O36)),"En cobro (FGR)",IF( IF(ISBLANK(Multas[[#This Row],[Fecha Recurso]]),(TODAY()-Multas[[#This Row],[Fecha de Multa]]),(TODAY()-Multas[[#This Row],[Fecha Recurso]]))&gt;11,"Pago vencido","En plazo de Ley")))))</f>
        <v>Suspendida (CSJ)</v>
      </c>
      <c r="K36" s="35" t="str">
        <f ca="1">IF(ISBLANK(Multas[[#This Row],[Multa pagada]]), IF(N36="Activo","Suspendido", IF(NOT(ISBLANK(O36)),"En trámite",IF((TODAY()-Multas[[#This Row],[Fecha de Multa]])&gt;8,"No iniciado","Pendiente"))), IF(NOT(ISBLANK(O36)),"Cobrado (FGR)","Pagado directo"))</f>
        <v>Suspendido</v>
      </c>
      <c r="L36" s="36" t="s">
        <v>6</v>
      </c>
      <c r="M36" s="36" t="s">
        <v>136</v>
      </c>
      <c r="N36" s="17" t="s">
        <v>129</v>
      </c>
      <c r="O36" s="17" t="s">
        <v>65</v>
      </c>
    </row>
    <row r="37" spans="1:950" x14ac:dyDescent="0.2">
      <c r="A37" s="18">
        <v>33</v>
      </c>
      <c r="B37" s="32" t="s">
        <v>99</v>
      </c>
      <c r="C37" s="32" t="s">
        <v>35</v>
      </c>
      <c r="D37" s="16" t="s">
        <v>12</v>
      </c>
      <c r="E37" s="29">
        <v>40001</v>
      </c>
      <c r="F37" s="29"/>
      <c r="G37" s="29"/>
      <c r="H37" s="33">
        <v>3046.5</v>
      </c>
      <c r="I37" s="33"/>
      <c r="J37" s="34" t="str">
        <f ca="1">IF((H37-I37)=0,"Pago Total",IF(I37&lt;&gt;0,"Pago parcial",IF(N37="Activo","Suspendida (CSJ)",IF(NOT(ISBLANK(O37)),"En cobro (FGR)",IF( IF(ISBLANK(Multas[[#This Row],[Fecha Recurso]]),(TODAY()-Multas[[#This Row],[Fecha de Multa]]),(TODAY()-Multas[[#This Row],[Fecha Recurso]]))&gt;11,"Pago vencido","En plazo de Ley")))))</f>
        <v>En cobro (FGR)</v>
      </c>
      <c r="K37" s="35" t="str">
        <f ca="1">IF(ISBLANK(Multas[[#This Row],[Multa pagada]]), IF(N37="Activo","Suspendido", IF(NOT(ISBLANK(O37)),"En trámite",IF((TODAY()-Multas[[#This Row],[Fecha de Multa]])&gt;8,"No iniciado","Pendiente"))), IF(NOT(ISBLANK(O37)),"Cobrado (FGR)","Pagado directo"))</f>
        <v>En trámite</v>
      </c>
      <c r="L37" s="36" t="s">
        <v>6</v>
      </c>
      <c r="M37" s="36" t="s">
        <v>136</v>
      </c>
      <c r="N37" s="17"/>
      <c r="O37" s="17" t="s">
        <v>65</v>
      </c>
    </row>
    <row r="38" spans="1:950" x14ac:dyDescent="0.2">
      <c r="A38" s="18">
        <v>34</v>
      </c>
      <c r="B38" s="32" t="s">
        <v>99</v>
      </c>
      <c r="C38" s="32" t="s">
        <v>35</v>
      </c>
      <c r="D38" s="16" t="s">
        <v>12</v>
      </c>
      <c r="E38" s="29">
        <v>40001</v>
      </c>
      <c r="F38" s="29"/>
      <c r="G38" s="29"/>
      <c r="H38" s="33">
        <v>3046.5</v>
      </c>
      <c r="I38" s="33"/>
      <c r="J38" s="34" t="str">
        <f ca="1">IF((H38-I38)=0,"Pago Total",IF(I38&lt;&gt;0,"Pago parcial",IF(N38="Activo","Suspendida (CSJ)",IF(NOT(ISBLANK(O38)),"En cobro (FGR)",IF( IF(ISBLANK(Multas[[#This Row],[Fecha Recurso]]),(TODAY()-Multas[[#This Row],[Fecha de Multa]]),(TODAY()-Multas[[#This Row],[Fecha Recurso]]))&gt;11,"Pago vencido","En plazo de Ley")))))</f>
        <v>En cobro (FGR)</v>
      </c>
      <c r="K38" s="35" t="str">
        <f ca="1">IF(ISBLANK(Multas[[#This Row],[Multa pagada]]), IF(N38="Activo","Suspendido", IF(NOT(ISBLANK(O38)),"En trámite",IF((TODAY()-Multas[[#This Row],[Fecha de Multa]])&gt;8,"No iniciado","Pendiente"))), IF(NOT(ISBLANK(O38)),"Cobrado (FGR)","Pagado directo"))</f>
        <v>En trámite</v>
      </c>
      <c r="L38" s="36" t="s">
        <v>6</v>
      </c>
      <c r="M38" s="36" t="s">
        <v>136</v>
      </c>
      <c r="N38" s="17"/>
      <c r="O38" s="17" t="s">
        <v>65</v>
      </c>
    </row>
    <row r="39" spans="1:950" x14ac:dyDescent="0.2">
      <c r="A39" s="18">
        <v>35</v>
      </c>
      <c r="B39" s="32" t="s">
        <v>99</v>
      </c>
      <c r="C39" s="32" t="s">
        <v>36</v>
      </c>
      <c r="D39" s="16" t="s">
        <v>12</v>
      </c>
      <c r="E39" s="29">
        <v>40001</v>
      </c>
      <c r="F39" s="29"/>
      <c r="G39" s="29"/>
      <c r="H39" s="33">
        <v>3046.5</v>
      </c>
      <c r="I39" s="33"/>
      <c r="J39" s="34" t="str">
        <f ca="1">IF((H39-I39)=0,"Pago Total",IF(I39&lt;&gt;0,"Pago parcial",IF(N39="Activo","Suspendida (CSJ)",IF(NOT(ISBLANK(O39)),"En cobro (FGR)",IF( IF(ISBLANK(Multas[[#This Row],[Fecha Recurso]]),(TODAY()-Multas[[#This Row],[Fecha de Multa]]),(TODAY()-Multas[[#This Row],[Fecha Recurso]]))&gt;11,"Pago vencido","En plazo de Ley")))))</f>
        <v>En cobro (FGR)</v>
      </c>
      <c r="K39" s="35" t="str">
        <f ca="1">IF(ISBLANK(Multas[[#This Row],[Multa pagada]]), IF(N39="Activo","Suspendido", IF(NOT(ISBLANK(O39)),"En trámite",IF((TODAY()-Multas[[#This Row],[Fecha de Multa]])&gt;8,"No iniciado","Pendiente"))), IF(NOT(ISBLANK(O39)),"Cobrado (FGR)","Pagado directo"))</f>
        <v>En trámite</v>
      </c>
      <c r="L39" s="36"/>
      <c r="M39" s="36"/>
      <c r="N39" s="17"/>
      <c r="O39" s="17" t="s">
        <v>65</v>
      </c>
    </row>
    <row r="40" spans="1:950" x14ac:dyDescent="0.2">
      <c r="A40" s="18">
        <v>36</v>
      </c>
      <c r="B40" s="32" t="s">
        <v>99</v>
      </c>
      <c r="C40" s="32" t="s">
        <v>36</v>
      </c>
      <c r="D40" s="16" t="s">
        <v>12</v>
      </c>
      <c r="E40" s="29">
        <v>40001</v>
      </c>
      <c r="F40" s="29"/>
      <c r="G40" s="29"/>
      <c r="H40" s="33">
        <v>3046.5</v>
      </c>
      <c r="I40" s="33"/>
      <c r="J40" s="34" t="str">
        <f ca="1">IF((H40-I40)=0,"Pago Total",IF(I40&lt;&gt;0,"Pago parcial",IF(N40="Activo","Suspendida (CSJ)",IF(NOT(ISBLANK(O40)),"En cobro (FGR)",IF( IF(ISBLANK(Multas[[#This Row],[Fecha Recurso]]),(TODAY()-Multas[[#This Row],[Fecha de Multa]]),(TODAY()-Multas[[#This Row],[Fecha Recurso]]))&gt;11,"Pago vencido","En plazo de Ley")))))</f>
        <v>En cobro (FGR)</v>
      </c>
      <c r="K40" s="35" t="str">
        <f ca="1">IF(ISBLANK(Multas[[#This Row],[Multa pagada]]), IF(N40="Activo","Suspendido", IF(NOT(ISBLANK(O40)),"En trámite",IF((TODAY()-Multas[[#This Row],[Fecha de Multa]])&gt;8,"No iniciado","Pendiente"))), IF(NOT(ISBLANK(O40)),"Cobrado (FGR)","Pagado directo"))</f>
        <v>En trámite</v>
      </c>
      <c r="L40" s="36"/>
      <c r="M40" s="36"/>
      <c r="N40" s="17"/>
      <c r="O40" s="17" t="s">
        <v>65</v>
      </c>
    </row>
    <row r="41" spans="1:950" x14ac:dyDescent="0.2">
      <c r="A41" s="18">
        <v>37</v>
      </c>
      <c r="B41" s="32" t="s">
        <v>99</v>
      </c>
      <c r="C41" s="32" t="s">
        <v>37</v>
      </c>
      <c r="D41" s="16" t="s">
        <v>12</v>
      </c>
      <c r="E41" s="29">
        <v>40001</v>
      </c>
      <c r="F41" s="29"/>
      <c r="G41" s="29"/>
      <c r="H41" s="33">
        <v>3046.5</v>
      </c>
      <c r="I41" s="33"/>
      <c r="J41" s="34" t="str">
        <f ca="1">IF((H41-I41)=0,"Pago Total",IF(I41&lt;&gt;0,"Pago parcial",IF(N41="Activo","Suspendida (CSJ)",IF(NOT(ISBLANK(O41)),"En cobro (FGR)",IF( IF(ISBLANK(Multas[[#This Row],[Fecha Recurso]]),(TODAY()-Multas[[#This Row],[Fecha de Multa]]),(TODAY()-Multas[[#This Row],[Fecha Recurso]]))&gt;11,"Pago vencido","En plazo de Ley")))))</f>
        <v>En cobro (FGR)</v>
      </c>
      <c r="K41" s="35" t="str">
        <f ca="1">IF(ISBLANK(Multas[[#This Row],[Multa pagada]]), IF(N41="Activo","Suspendido", IF(NOT(ISBLANK(O41)),"En trámite",IF((TODAY()-Multas[[#This Row],[Fecha de Multa]])&gt;8,"No iniciado","Pendiente"))), IF(NOT(ISBLANK(O41)),"Cobrado (FGR)","Pagado directo"))</f>
        <v>En trámite</v>
      </c>
      <c r="L41" s="36"/>
      <c r="M41" s="36"/>
      <c r="N41" s="17"/>
      <c r="O41" s="17" t="s">
        <v>65</v>
      </c>
    </row>
    <row r="42" spans="1:950" x14ac:dyDescent="0.2">
      <c r="A42" s="18">
        <v>38</v>
      </c>
      <c r="B42" s="32" t="s">
        <v>83</v>
      </c>
      <c r="C42" s="32" t="s">
        <v>38</v>
      </c>
      <c r="D42" s="16" t="s">
        <v>5</v>
      </c>
      <c r="E42" s="29">
        <v>40204</v>
      </c>
      <c r="F42" s="29"/>
      <c r="G42" s="29"/>
      <c r="H42" s="33">
        <v>3341</v>
      </c>
      <c r="I42" s="33"/>
      <c r="J42" s="34" t="str">
        <f ca="1">IF((H42-I42)=0,"Pago Total",IF(I42&lt;&gt;0,"Pago parcial",IF(N42="Activo","Suspendida (CSJ)",IF(NOT(ISBLANK(O42)),"En cobro (FGR)",IF( IF(ISBLANK(Multas[[#This Row],[Fecha Recurso]]),(TODAY()-Multas[[#This Row],[Fecha de Multa]]),(TODAY()-Multas[[#This Row],[Fecha Recurso]]))&gt;11,"Pago vencido","En plazo de Ley")))))</f>
        <v>En cobro (FGR)</v>
      </c>
      <c r="K42" s="35" t="str">
        <f ca="1">IF(ISBLANK(Multas[[#This Row],[Multa pagada]]), IF(N42="Activo","Suspendido", IF(NOT(ISBLANK(O42)),"En trámite",IF((TODAY()-Multas[[#This Row],[Fecha de Multa]])&gt;8,"No iniciado","Pendiente"))), IF(NOT(ISBLANK(O42)),"Cobrado (FGR)","Pagado directo"))</f>
        <v>En trámite</v>
      </c>
      <c r="L42" s="36"/>
      <c r="M42" s="36"/>
      <c r="N42" s="17"/>
      <c r="O42" s="17" t="s">
        <v>65</v>
      </c>
    </row>
    <row r="43" spans="1:950" x14ac:dyDescent="0.2">
      <c r="A43" s="18">
        <v>39</v>
      </c>
      <c r="B43" s="32" t="s">
        <v>84</v>
      </c>
      <c r="C43" s="32" t="s">
        <v>39</v>
      </c>
      <c r="D43" s="16" t="s">
        <v>5</v>
      </c>
      <c r="E43" s="29">
        <v>40301</v>
      </c>
      <c r="F43" s="29"/>
      <c r="G43" s="29"/>
      <c r="H43" s="33">
        <v>1167.83</v>
      </c>
      <c r="I43" s="33">
        <v>1167.83</v>
      </c>
      <c r="J43" s="34" t="str">
        <f ca="1">IF((H43-I43)=0,"Pago Total",IF(I43&lt;&gt;0,"Pago parcial",IF(N43="Activo","Suspendida (CSJ)",IF(NOT(ISBLANK(O43)),"En cobro (FGR)",IF( IF(ISBLANK(Multas[[#This Row],[Fecha Recurso]]),(TODAY()-Multas[[#This Row],[Fecha de Multa]]),(TODAY()-Multas[[#This Row],[Fecha Recurso]]))&gt;11,"Pago vencido","En plazo de Ley")))))</f>
        <v>Pago Total</v>
      </c>
      <c r="K43" s="35" t="str">
        <f ca="1">IF(ISBLANK(Multas[[#This Row],[Multa pagada]]), IF(N43="Activo","Suspendido", IF(NOT(ISBLANK(O43)),"En trámite",IF((TODAY()-Multas[[#This Row],[Fecha de Multa]])&gt;8,"No iniciado","Pendiente"))), IF(NOT(ISBLANK(O43)),"Cobrado (FGR)","Pagado directo"))</f>
        <v>Pagado directo</v>
      </c>
      <c r="L43" s="36"/>
      <c r="M43" s="36"/>
      <c r="N43" s="17"/>
      <c r="O43" s="17"/>
    </row>
    <row r="44" spans="1:950" x14ac:dyDescent="0.2">
      <c r="A44" s="18">
        <v>40</v>
      </c>
      <c r="B44" s="32" t="s">
        <v>110</v>
      </c>
      <c r="C44" s="40" t="s">
        <v>40</v>
      </c>
      <c r="D44" s="16" t="s">
        <v>5</v>
      </c>
      <c r="E44" s="29">
        <v>40680</v>
      </c>
      <c r="F44" s="29"/>
      <c r="G44" s="29"/>
      <c r="H44" s="33">
        <v>233.41</v>
      </c>
      <c r="I44" s="33">
        <v>233.41</v>
      </c>
      <c r="J44" s="34" t="str">
        <f ca="1">IF((H44-I44)=0,"Pago Total",IF(I44&lt;&gt;0,"Pago parcial",IF(N44="Activo","Suspendida (CSJ)",IF(NOT(ISBLANK(O44)),"En cobro (FGR)",IF( IF(ISBLANK(Multas[[#This Row],[Fecha Recurso]]),(TODAY()-Multas[[#This Row],[Fecha de Multa]]),(TODAY()-Multas[[#This Row],[Fecha Recurso]]))&gt;11,"Pago vencido","En plazo de Ley")))))</f>
        <v>Pago Total</v>
      </c>
      <c r="K44" s="35" t="str">
        <f ca="1">IF(ISBLANK(Multas[[#This Row],[Multa pagada]]), IF(N44="Activo","Suspendido", IF(NOT(ISBLANK(O44)),"En trámite",IF((TODAY()-Multas[[#This Row],[Fecha de Multa]])&gt;8,"No iniciado","Pendiente"))), IF(NOT(ISBLANK(O44)),"Cobrado (FGR)","Pagado directo"))</f>
        <v>Pagado directo</v>
      </c>
      <c r="L44" s="36"/>
      <c r="M44" s="36"/>
      <c r="N44" s="17"/>
      <c r="O44" s="17"/>
    </row>
    <row r="45" spans="1:950" x14ac:dyDescent="0.2">
      <c r="A45" s="18">
        <v>41</v>
      </c>
      <c r="B45" s="32" t="s">
        <v>107</v>
      </c>
      <c r="C45" s="41" t="s">
        <v>41</v>
      </c>
      <c r="D45" s="16" t="s">
        <v>5</v>
      </c>
      <c r="E45" s="29">
        <v>40729</v>
      </c>
      <c r="F45" s="29"/>
      <c r="G45" s="29"/>
      <c r="H45" s="33">
        <v>7896.6</v>
      </c>
      <c r="I45" s="33"/>
      <c r="J45" s="34" t="str">
        <f ca="1">IF((H45-I45)=0,"Pago Total",IF(I45&lt;&gt;0,"Pago parcial",IF(N45="Activo","Suspendida (CSJ)",IF(NOT(ISBLANK(O45)),"En cobro (FGR)",IF( IF(ISBLANK(Multas[[#This Row],[Fecha Recurso]]),(TODAY()-Multas[[#This Row],[Fecha de Multa]]),(TODAY()-Multas[[#This Row],[Fecha Recurso]]))&gt;11,"Pago vencido","En plazo de Ley")))))</f>
        <v>En cobro (FGR)</v>
      </c>
      <c r="K45" s="35" t="str">
        <f ca="1">IF(ISBLANK(Multas[[#This Row],[Multa pagada]]), IF(N45="Activo","Suspendido", IF(NOT(ISBLANK(O45)),"En trámite",IF((TODAY()-Multas[[#This Row],[Fecha de Multa]])&gt;8,"No iniciado","Pendiente"))), IF(NOT(ISBLANK(O45)),"Cobrado (FGR)","Pagado directo"))</f>
        <v>En trámite</v>
      </c>
      <c r="L45" s="36" t="s">
        <v>6</v>
      </c>
      <c r="M45" s="36" t="s">
        <v>136</v>
      </c>
      <c r="N45" s="17"/>
      <c r="O45" s="17" t="s">
        <v>65</v>
      </c>
    </row>
    <row r="46" spans="1:950" x14ac:dyDescent="0.2">
      <c r="A46" s="18">
        <v>42</v>
      </c>
      <c r="B46" s="32" t="s">
        <v>96</v>
      </c>
      <c r="C46" s="40" t="s">
        <v>42</v>
      </c>
      <c r="D46" s="16" t="s">
        <v>12</v>
      </c>
      <c r="E46" s="29">
        <v>40785</v>
      </c>
      <c r="F46" s="29"/>
      <c r="G46" s="29"/>
      <c r="H46" s="33">
        <v>3655.8</v>
      </c>
      <c r="I46" s="33">
        <v>3655.8</v>
      </c>
      <c r="J46" s="34" t="str">
        <f ca="1">IF((H46-I46)=0,"Pago Total",IF(I46&lt;&gt;0,"Pago parcial",IF(N46="Activo","Suspendida (CSJ)",IF(NOT(ISBLANK(O46)),"En cobro (FGR)",IF( IF(ISBLANK(Multas[[#This Row],[Fecha Recurso]]),(TODAY()-Multas[[#This Row],[Fecha de Multa]]),(TODAY()-Multas[[#This Row],[Fecha Recurso]]))&gt;11,"Pago vencido","En plazo de Ley")))))</f>
        <v>Pago Total</v>
      </c>
      <c r="K46" s="35" t="str">
        <f ca="1">IF(ISBLANK(Multas[[#This Row],[Multa pagada]]), IF(N46="Activo","Suspendido", IF(NOT(ISBLANK(O46)),"En trámite",IF((TODAY()-Multas[[#This Row],[Fecha de Multa]])&gt;8,"No iniciado","Pendiente"))), IF(NOT(ISBLANK(O46)),"Cobrado (FGR)","Pagado directo"))</f>
        <v>Pagado directo</v>
      </c>
      <c r="L46" s="36" t="s">
        <v>6</v>
      </c>
      <c r="M46" s="36" t="s">
        <v>137</v>
      </c>
      <c r="N46" s="17"/>
      <c r="O46" s="17"/>
    </row>
    <row r="47" spans="1:950" x14ac:dyDescent="0.2">
      <c r="A47" s="18">
        <v>43</v>
      </c>
      <c r="B47" s="32" t="s">
        <v>96</v>
      </c>
      <c r="C47" s="40" t="s">
        <v>43</v>
      </c>
      <c r="D47" s="16" t="s">
        <v>12</v>
      </c>
      <c r="E47" s="29">
        <v>40785</v>
      </c>
      <c r="F47" s="29"/>
      <c r="G47" s="29"/>
      <c r="H47" s="33">
        <v>3655.8</v>
      </c>
      <c r="I47" s="33">
        <v>3655.8</v>
      </c>
      <c r="J47" s="34" t="str">
        <f ca="1">IF((H47-I47)=0,"Pago Total",IF(I47&lt;&gt;0,"Pago parcial",IF(N47="Activo","Suspendida (CSJ)",IF(NOT(ISBLANK(O47)),"En cobro (FGR)",IF( IF(ISBLANK(Multas[[#This Row],[Fecha Recurso]]),(TODAY()-Multas[[#This Row],[Fecha de Multa]]),(TODAY()-Multas[[#This Row],[Fecha Recurso]]))&gt;11,"Pago vencido","En plazo de Ley")))))</f>
        <v>Pago Total</v>
      </c>
      <c r="K47" s="35" t="str">
        <f ca="1">IF(ISBLANK(Multas[[#This Row],[Multa pagada]]), IF(N47="Activo","Suspendido", IF(NOT(ISBLANK(O47)),"En trámite",IF((TODAY()-Multas[[#This Row],[Fecha de Multa]])&gt;8,"No iniciado","Pendiente"))), IF(NOT(ISBLANK(O47)),"Cobrado (FGR)","Pagado directo"))</f>
        <v>Pagado directo</v>
      </c>
      <c r="L47" s="36" t="s">
        <v>6</v>
      </c>
      <c r="M47" s="36" t="s">
        <v>137</v>
      </c>
      <c r="N47" s="17"/>
      <c r="O47" s="17"/>
    </row>
    <row r="48" spans="1:950" x14ac:dyDescent="0.2">
      <c r="A48" s="18">
        <v>44</v>
      </c>
      <c r="B48" s="32" t="s">
        <v>111</v>
      </c>
      <c r="C48" s="40" t="s">
        <v>44</v>
      </c>
      <c r="D48" s="16" t="s">
        <v>5</v>
      </c>
      <c r="E48" s="29">
        <v>40807</v>
      </c>
      <c r="F48" s="29"/>
      <c r="G48" s="29"/>
      <c r="H48" s="33">
        <v>6799.85</v>
      </c>
      <c r="I48" s="33">
        <v>6799.85</v>
      </c>
      <c r="J48" s="34" t="str">
        <f ca="1">IF((H48-I48)=0,"Pago Total",IF(I48&lt;&gt;0,"Pago parcial",IF(N48="Activo","Suspendida (CSJ)",IF(NOT(ISBLANK(O48)),"En cobro (FGR)",IF( IF(ISBLANK(Multas[[#This Row],[Fecha Recurso]]),(TODAY()-Multas[[#This Row],[Fecha de Multa]]),(TODAY()-Multas[[#This Row],[Fecha Recurso]]))&gt;11,"Pago vencido","En plazo de Ley")))))</f>
        <v>Pago Total</v>
      </c>
      <c r="K48" s="35" t="str">
        <f ca="1">IF(ISBLANK(Multas[[#This Row],[Multa pagada]]), IF(N48="Activo","Suspendido", IF(NOT(ISBLANK(O48)),"En trámite",IF((TODAY()-Multas[[#This Row],[Fecha de Multa]])&gt;8,"No iniciado","Pendiente"))), IF(NOT(ISBLANK(O48)),"Cobrado (FGR)","Pagado directo"))</f>
        <v>Pagado directo</v>
      </c>
      <c r="L48" s="36"/>
      <c r="M48" s="36"/>
      <c r="N48" s="17"/>
      <c r="O48" s="17"/>
    </row>
    <row r="49" spans="1:15" x14ac:dyDescent="0.2">
      <c r="A49" s="18">
        <v>45</v>
      </c>
      <c r="B49" s="32" t="s">
        <v>97</v>
      </c>
      <c r="C49" s="38" t="s">
        <v>33</v>
      </c>
      <c r="D49" s="16" t="s">
        <v>12</v>
      </c>
      <c r="E49" s="29">
        <v>40896</v>
      </c>
      <c r="F49" s="29"/>
      <c r="G49" s="29"/>
      <c r="H49" s="33">
        <v>609300</v>
      </c>
      <c r="I49" s="33"/>
      <c r="J49" s="34" t="str">
        <f ca="1">IF((H49-I49)=0,"Pago Total",IF(I49&lt;&gt;0,"Pago parcial",IF(N49="Activo","Suspendida (CSJ)",IF(NOT(ISBLANK(O49)),"En cobro (FGR)",IF( IF(ISBLANK(Multas[[#This Row],[Fecha Recurso]]),(TODAY()-Multas[[#This Row],[Fecha de Multa]]),(TODAY()-Multas[[#This Row],[Fecha Recurso]]))&gt;11,"Pago vencido","En plazo de Ley")))))</f>
        <v>En cobro (FGR)</v>
      </c>
      <c r="K49" s="35" t="str">
        <f ca="1">IF(ISBLANK(Multas[[#This Row],[Multa pagada]]), IF(N49="Activo","Suspendido", IF(NOT(ISBLANK(O49)),"En trámite",IF((TODAY()-Multas[[#This Row],[Fecha de Multa]])&gt;8,"No iniciado","Pendiente"))), IF(NOT(ISBLANK(O49)),"Cobrado (FGR)","Pagado directo"))</f>
        <v>En trámite</v>
      </c>
      <c r="L49" s="36" t="s">
        <v>6</v>
      </c>
      <c r="M49" s="36" t="s">
        <v>136</v>
      </c>
      <c r="N49" s="17"/>
      <c r="O49" s="17" t="s">
        <v>65</v>
      </c>
    </row>
    <row r="50" spans="1:15" x14ac:dyDescent="0.2">
      <c r="A50" s="18">
        <v>46</v>
      </c>
      <c r="B50" s="32" t="s">
        <v>97</v>
      </c>
      <c r="C50" s="39" t="s">
        <v>32</v>
      </c>
      <c r="D50" s="16" t="s">
        <v>12</v>
      </c>
      <c r="E50" s="29">
        <v>40896</v>
      </c>
      <c r="F50" s="29"/>
      <c r="G50" s="29"/>
      <c r="H50" s="33">
        <v>241282.8</v>
      </c>
      <c r="I50" s="33"/>
      <c r="J50" s="34" t="str">
        <f ca="1">IF((H50-I50)=0,"Pago Total",IF(I50&lt;&gt;0,"Pago parcial",IF(N50="Activo","Suspendida (CSJ)",IF(NOT(ISBLANK(O50)),"En cobro (FGR)",IF( IF(ISBLANK(Multas[[#This Row],[Fecha Recurso]]),(TODAY()-Multas[[#This Row],[Fecha de Multa]]),(TODAY()-Multas[[#This Row],[Fecha Recurso]]))&gt;11,"Pago vencido","En plazo de Ley")))))</f>
        <v>En cobro (FGR)</v>
      </c>
      <c r="K50" s="35" t="str">
        <f ca="1">IF(ISBLANK(Multas[[#This Row],[Multa pagada]]), IF(N50="Activo","Suspendido", IF(NOT(ISBLANK(O50)),"En trámite",IF((TODAY()-Multas[[#This Row],[Fecha de Multa]])&gt;8,"No iniciado","Pendiente"))), IF(NOT(ISBLANK(O50)),"Cobrado (FGR)","Pagado directo"))</f>
        <v>En trámite</v>
      </c>
      <c r="L50" s="36" t="s">
        <v>6</v>
      </c>
      <c r="M50" s="36" t="s">
        <v>136</v>
      </c>
      <c r="N50" s="17"/>
      <c r="O50" s="17" t="s">
        <v>65</v>
      </c>
    </row>
    <row r="51" spans="1:15" x14ac:dyDescent="0.2">
      <c r="A51" s="18">
        <v>47</v>
      </c>
      <c r="B51" s="32" t="s">
        <v>97</v>
      </c>
      <c r="C51" s="39" t="s">
        <v>31</v>
      </c>
      <c r="D51" s="16" t="s">
        <v>12</v>
      </c>
      <c r="E51" s="29">
        <v>40896</v>
      </c>
      <c r="F51" s="29"/>
      <c r="G51" s="29"/>
      <c r="H51" s="33">
        <v>216504.6</v>
      </c>
      <c r="I51" s="33"/>
      <c r="J51" s="34" t="str">
        <f ca="1">IF((H51-I51)=0,"Pago Total",IF(I51&lt;&gt;0,"Pago parcial",IF(N51="Activo","Suspendida (CSJ)",IF(NOT(ISBLANK(O51)),"En cobro (FGR)",IF( IF(ISBLANK(Multas[[#This Row],[Fecha Recurso]]),(TODAY()-Multas[[#This Row],[Fecha de Multa]]),(TODAY()-Multas[[#This Row],[Fecha Recurso]]))&gt;11,"Pago vencido","En plazo de Ley")))))</f>
        <v>En cobro (FGR)</v>
      </c>
      <c r="K51" s="35" t="str">
        <f ca="1">IF(ISBLANK(Multas[[#This Row],[Multa pagada]]), IF(N51="Activo","Suspendido", IF(NOT(ISBLANK(O51)),"En trámite",IF((TODAY()-Multas[[#This Row],[Fecha de Multa]])&gt;8,"No iniciado","Pendiente"))), IF(NOT(ISBLANK(O51)),"Cobrado (FGR)","Pagado directo"))</f>
        <v>En trámite</v>
      </c>
      <c r="L51" s="36" t="s">
        <v>6</v>
      </c>
      <c r="M51" s="36" t="s">
        <v>136</v>
      </c>
      <c r="N51" s="17"/>
      <c r="O51" s="17" t="s">
        <v>65</v>
      </c>
    </row>
    <row r="52" spans="1:15" x14ac:dyDescent="0.2">
      <c r="A52" s="18">
        <v>48</v>
      </c>
      <c r="B52" s="32" t="s">
        <v>97</v>
      </c>
      <c r="C52" s="39" t="s">
        <v>41</v>
      </c>
      <c r="D52" s="16" t="s">
        <v>12</v>
      </c>
      <c r="E52" s="29">
        <v>40896</v>
      </c>
      <c r="F52" s="29"/>
      <c r="G52" s="29"/>
      <c r="H52" s="33">
        <v>58289.7</v>
      </c>
      <c r="I52" s="33"/>
      <c r="J52" s="34" t="str">
        <f ca="1">IF((H52-I52)=0,"Pago Total",IF(I52&lt;&gt;0,"Pago parcial",IF(N52="Activo","Suspendida (CSJ)",IF(NOT(ISBLANK(O52)),"En cobro (FGR)",IF( IF(ISBLANK(Multas[[#This Row],[Fecha Recurso]]),(TODAY()-Multas[[#This Row],[Fecha de Multa]]),(TODAY()-Multas[[#This Row],[Fecha Recurso]]))&gt;11,"Pago vencido","En plazo de Ley")))))</f>
        <v>Suspendida (CSJ)</v>
      </c>
      <c r="K52" s="35" t="str">
        <f ca="1">IF(ISBLANK(Multas[[#This Row],[Multa pagada]]), IF(N52="Activo","Suspendido", IF(NOT(ISBLANK(O52)),"En trámite",IF((TODAY()-Multas[[#This Row],[Fecha de Multa]])&gt;8,"No iniciado","Pendiente"))), IF(NOT(ISBLANK(O52)),"Cobrado (FGR)","Pagado directo"))</f>
        <v>Suspendido</v>
      </c>
      <c r="L52" s="36" t="s">
        <v>6</v>
      </c>
      <c r="M52" s="36" t="s">
        <v>137</v>
      </c>
      <c r="N52" s="17" t="s">
        <v>129</v>
      </c>
      <c r="O52" s="17" t="s">
        <v>65</v>
      </c>
    </row>
    <row r="53" spans="1:15" x14ac:dyDescent="0.2">
      <c r="A53" s="18">
        <v>49</v>
      </c>
      <c r="B53" s="32" t="s">
        <v>108</v>
      </c>
      <c r="C53" s="37" t="s">
        <v>45</v>
      </c>
      <c r="D53" s="16" t="s">
        <v>5</v>
      </c>
      <c r="E53" s="29">
        <v>40987</v>
      </c>
      <c r="F53" s="29"/>
      <c r="G53" s="29"/>
      <c r="H53" s="33">
        <v>101997.75</v>
      </c>
      <c r="I53" s="33"/>
      <c r="J53" s="34" t="str">
        <f ca="1">IF((H53-I53)=0,"Pago Total",IF(I53&lt;&gt;0,"Pago parcial",IF(N53="Activo","Suspendida (CSJ)",IF(NOT(ISBLANK(O53)),"En cobro (FGR)",IF( IF(ISBLANK(Multas[[#This Row],[Fecha Recurso]]),(TODAY()-Multas[[#This Row],[Fecha de Multa]]),(TODAY()-Multas[[#This Row],[Fecha Recurso]]))&gt;11,"Pago vencido","En plazo de Ley")))))</f>
        <v>Suspendida (CSJ)</v>
      </c>
      <c r="K53" s="35" t="str">
        <f ca="1">IF(ISBLANK(Multas[[#This Row],[Multa pagada]]), IF(N53="Activo","Suspendido", IF(NOT(ISBLANK(O53)),"En trámite",IF((TODAY()-Multas[[#This Row],[Fecha de Multa]])&gt;8,"No iniciado","Pendiente"))), IF(NOT(ISBLANK(O53)),"Cobrado (FGR)","Pagado directo"))</f>
        <v>Suspendido</v>
      </c>
      <c r="L53" s="36" t="s">
        <v>6</v>
      </c>
      <c r="M53" s="36" t="s">
        <v>137</v>
      </c>
      <c r="N53" s="17" t="s">
        <v>129</v>
      </c>
      <c r="O53" s="17" t="s">
        <v>65</v>
      </c>
    </row>
    <row r="54" spans="1:15" x14ac:dyDescent="0.2">
      <c r="A54" s="18">
        <v>50</v>
      </c>
      <c r="B54" s="32" t="s">
        <v>109</v>
      </c>
      <c r="C54" s="37" t="s">
        <v>46</v>
      </c>
      <c r="D54" s="16" t="s">
        <v>5</v>
      </c>
      <c r="E54" s="29">
        <v>41017</v>
      </c>
      <c r="F54" s="29"/>
      <c r="G54" s="29"/>
      <c r="H54" s="33">
        <v>69314.600000000006</v>
      </c>
      <c r="I54" s="33">
        <v>69314.600000000006</v>
      </c>
      <c r="J54" s="34" t="str">
        <f ca="1">IF((H54-I54)=0,"Pago Total",IF(I54&lt;&gt;0,"Pago parcial",IF(N54="Activo","Suspendida (CSJ)",IF(NOT(ISBLANK(O54)),"En cobro (FGR)",IF( IF(ISBLANK(Multas[[#This Row],[Fecha Recurso]]),(TODAY()-Multas[[#This Row],[Fecha de Multa]]),(TODAY()-Multas[[#This Row],[Fecha Recurso]]))&gt;11,"Pago vencido","En plazo de Ley")))))</f>
        <v>Pago Total</v>
      </c>
      <c r="K54" s="35" t="str">
        <f ca="1">IF(ISBLANK(Multas[[#This Row],[Multa pagada]]), IF(N54="Activo","Suspendido", IF(NOT(ISBLANK(O54)),"En trámite",IF((TODAY()-Multas[[#This Row],[Fecha de Multa]])&gt;8,"No iniciado","Pendiente"))), IF(NOT(ISBLANK(O54)),"Cobrado (FGR)","Pagado directo"))</f>
        <v>Pagado directo</v>
      </c>
      <c r="L54" s="36" t="s">
        <v>6</v>
      </c>
      <c r="M54" s="36" t="s">
        <v>137</v>
      </c>
      <c r="N54" s="17"/>
      <c r="O54" s="17"/>
    </row>
    <row r="55" spans="1:15" x14ac:dyDescent="0.2">
      <c r="A55" s="18">
        <v>51</v>
      </c>
      <c r="B55" s="32" t="s">
        <v>98</v>
      </c>
      <c r="C55" s="37" t="s">
        <v>45</v>
      </c>
      <c r="D55" s="16" t="s">
        <v>12</v>
      </c>
      <c r="E55" s="29">
        <v>41023</v>
      </c>
      <c r="F55" s="29"/>
      <c r="G55" s="29"/>
      <c r="H55" s="33">
        <v>1015500</v>
      </c>
      <c r="I55" s="33"/>
      <c r="J55" s="34" t="str">
        <f ca="1">IF((H55-I55)=0,"Pago Total",IF(I55&lt;&gt;0,"Pago parcial",IF(N55="Activo","Suspendida (CSJ)",IF(NOT(ISBLANK(O55)),"En cobro (FGR)",IF( IF(ISBLANK(Multas[[#This Row],[Fecha Recurso]]),(TODAY()-Multas[[#This Row],[Fecha de Multa]]),(TODAY()-Multas[[#This Row],[Fecha Recurso]]))&gt;11,"Pago vencido","En plazo de Ley")))))</f>
        <v>Suspendida (CSJ)</v>
      </c>
      <c r="K55" s="35" t="str">
        <f ca="1">IF(ISBLANK(Multas[[#This Row],[Multa pagada]]), IF(N55="Activo","Suspendido", IF(NOT(ISBLANK(O55)),"En trámite",IF((TODAY()-Multas[[#This Row],[Fecha de Multa]])&gt;8,"No iniciado","Pendiente"))), IF(NOT(ISBLANK(O55)),"Cobrado (FGR)","Pagado directo"))</f>
        <v>Suspendido</v>
      </c>
      <c r="L55" s="36" t="s">
        <v>6</v>
      </c>
      <c r="M55" s="36" t="s">
        <v>137</v>
      </c>
      <c r="N55" s="17" t="s">
        <v>129</v>
      </c>
      <c r="O55" s="17" t="s">
        <v>65</v>
      </c>
    </row>
    <row r="56" spans="1:15" x14ac:dyDescent="0.2">
      <c r="A56" s="18">
        <v>52</v>
      </c>
      <c r="B56" s="32" t="s">
        <v>112</v>
      </c>
      <c r="C56" s="37" t="s">
        <v>47</v>
      </c>
      <c r="D56" s="16" t="s">
        <v>5</v>
      </c>
      <c r="E56" s="29">
        <v>41038</v>
      </c>
      <c r="F56" s="29"/>
      <c r="G56" s="29"/>
      <c r="H56" s="33">
        <v>2127.6999999999998</v>
      </c>
      <c r="I56" s="33">
        <v>2127.6999999999998</v>
      </c>
      <c r="J56" s="34" t="str">
        <f ca="1">IF((H56-I56)=0,"Pago Total",IF(I56&lt;&gt;0,"Pago parcial",IF(N56="Activo","Suspendida (CSJ)",IF(NOT(ISBLANK(O56)),"En cobro (FGR)",IF( IF(ISBLANK(Multas[[#This Row],[Fecha Recurso]]),(TODAY()-Multas[[#This Row],[Fecha de Multa]]),(TODAY()-Multas[[#This Row],[Fecha Recurso]]))&gt;11,"Pago vencido","En plazo de Ley")))))</f>
        <v>Pago Total</v>
      </c>
      <c r="K56" s="35" t="str">
        <f ca="1">IF(ISBLANK(Multas[[#This Row],[Multa pagada]]), IF(N56="Activo","Suspendido", IF(NOT(ISBLANK(O56)),"En trámite",IF((TODAY()-Multas[[#This Row],[Fecha de Multa]])&gt;8,"No iniciado","Pendiente"))), IF(NOT(ISBLANK(O56)),"Cobrado (FGR)","Pagado directo"))</f>
        <v>Pagado directo</v>
      </c>
      <c r="L56" s="36"/>
      <c r="M56" s="36"/>
      <c r="N56" s="17"/>
      <c r="O56" s="17"/>
    </row>
    <row r="57" spans="1:15" x14ac:dyDescent="0.2">
      <c r="A57" s="18">
        <v>53</v>
      </c>
      <c r="B57" s="32" t="s">
        <v>113</v>
      </c>
      <c r="C57" s="37" t="s">
        <v>48</v>
      </c>
      <c r="D57" s="16" t="s">
        <v>5</v>
      </c>
      <c r="E57" s="29">
        <v>41066</v>
      </c>
      <c r="F57" s="29"/>
      <c r="G57" s="29"/>
      <c r="H57" s="33">
        <v>18425.400000000001</v>
      </c>
      <c r="I57" s="42">
        <v>18425.400000000001</v>
      </c>
      <c r="J57" s="34" t="str">
        <f ca="1">IF((H57-I57)=0,"Pago Total",IF(I57&lt;&gt;0,"Pago parcial",IF(N57="Activo","Suspendida (CSJ)",IF(NOT(ISBLANK(O57)),"En cobro (FGR)",IF( IF(ISBLANK(Multas[[#This Row],[Fecha Recurso]]),(TODAY()-Multas[[#This Row],[Fecha de Multa]]),(TODAY()-Multas[[#This Row],[Fecha Recurso]]))&gt;11,"Pago vencido","En plazo de Ley")))))</f>
        <v>Pago Total</v>
      </c>
      <c r="K57" s="35" t="str">
        <f ca="1">IF(ISBLANK(Multas[[#This Row],[Multa pagada]]), IF(N57="Activo","Suspendido", IF(NOT(ISBLANK(O57)),"En trámite",IF((TODAY()-Multas[[#This Row],[Fecha de Multa]])&gt;8,"No iniciado","Pendiente"))), IF(NOT(ISBLANK(O57)),"Cobrado (FGR)","Pagado directo"))</f>
        <v>Pagado directo</v>
      </c>
      <c r="L57" s="36"/>
      <c r="M57" s="36"/>
      <c r="N57" s="17"/>
      <c r="O57" s="17"/>
    </row>
    <row r="58" spans="1:15" x14ac:dyDescent="0.2">
      <c r="A58" s="18">
        <v>54</v>
      </c>
      <c r="B58" s="32" t="s">
        <v>95</v>
      </c>
      <c r="C58" s="37" t="s">
        <v>49</v>
      </c>
      <c r="D58" s="16" t="s">
        <v>12</v>
      </c>
      <c r="E58" s="29">
        <v>41332</v>
      </c>
      <c r="F58" s="29"/>
      <c r="G58" s="29"/>
      <c r="H58" s="33">
        <v>3070.9</v>
      </c>
      <c r="I58" s="42">
        <v>3070.9</v>
      </c>
      <c r="J58" s="34" t="str">
        <f ca="1">IF((H58-I58)=0,"Pago Total",IF(I58&lt;&gt;0,"Pago parcial",IF(N58="Activo","Suspendida (CSJ)",IF(NOT(ISBLANK(O58)),"En cobro (FGR)",IF( IF(ISBLANK(Multas[[#This Row],[Fecha Recurso]]),(TODAY()-Multas[[#This Row],[Fecha de Multa]]),(TODAY()-Multas[[#This Row],[Fecha Recurso]]))&gt;11,"Pago vencido","En plazo de Ley")))))</f>
        <v>Pago Total</v>
      </c>
      <c r="K58" s="35" t="str">
        <f ca="1">IF(ISBLANK(Multas[[#This Row],[Multa pagada]]), IF(N58="Activo","Suspendido", IF(NOT(ISBLANK(O58)),"En trámite",IF((TODAY()-Multas[[#This Row],[Fecha de Multa]])&gt;8,"No iniciado","Pendiente"))), IF(NOT(ISBLANK(O58)),"Cobrado (FGR)","Pagado directo"))</f>
        <v>Pagado directo</v>
      </c>
      <c r="L58" s="36"/>
      <c r="M58" s="36"/>
      <c r="N58" s="17"/>
      <c r="O58" s="17"/>
    </row>
    <row r="59" spans="1:15" ht="25.5" x14ac:dyDescent="0.2">
      <c r="A59" s="18">
        <v>55</v>
      </c>
      <c r="B59" s="32" t="s">
        <v>95</v>
      </c>
      <c r="C59" s="32" t="s">
        <v>50</v>
      </c>
      <c r="D59" s="16" t="s">
        <v>12</v>
      </c>
      <c r="E59" s="29">
        <v>41332</v>
      </c>
      <c r="F59" s="29"/>
      <c r="G59" s="29"/>
      <c r="H59" s="33">
        <v>3070.9</v>
      </c>
      <c r="I59" s="42">
        <v>3070.9</v>
      </c>
      <c r="J59" s="34" t="str">
        <f ca="1">IF((H59-I59)=0,"Pago Total",IF(I59&lt;&gt;0,"Pago parcial",IF(N59="Activo","Suspendida (CSJ)",IF(NOT(ISBLANK(O59)),"En cobro (FGR)",IF( IF(ISBLANK(Multas[[#This Row],[Fecha Recurso]]),(TODAY()-Multas[[#This Row],[Fecha de Multa]]),(TODAY()-Multas[[#This Row],[Fecha Recurso]]))&gt;11,"Pago vencido","En plazo de Ley")))))</f>
        <v>Pago Total</v>
      </c>
      <c r="K59" s="35" t="str">
        <f ca="1">IF(ISBLANK(Multas[[#This Row],[Multa pagada]]), IF(N59="Activo","Suspendido", IF(NOT(ISBLANK(O59)),"En trámite",IF((TODAY()-Multas[[#This Row],[Fecha de Multa]])&gt;8,"No iniciado","Pendiente"))), IF(NOT(ISBLANK(O59)),"Cobrado (FGR)","Pagado directo"))</f>
        <v>Pagado directo</v>
      </c>
      <c r="L59" s="36" t="s">
        <v>6</v>
      </c>
      <c r="M59" s="36" t="s">
        <v>137</v>
      </c>
      <c r="N59" s="17"/>
      <c r="O59" s="17"/>
    </row>
    <row r="60" spans="1:15" x14ac:dyDescent="0.2">
      <c r="A60" s="18">
        <v>56</v>
      </c>
      <c r="B60" s="32" t="s">
        <v>86</v>
      </c>
      <c r="C60" s="32" t="s">
        <v>51</v>
      </c>
      <c r="D60" s="16" t="s">
        <v>5</v>
      </c>
      <c r="E60" s="29">
        <v>41521</v>
      </c>
      <c r="F60" s="29"/>
      <c r="G60" s="29"/>
      <c r="H60" s="33">
        <v>59097.599999999999</v>
      </c>
      <c r="I60" s="42"/>
      <c r="J60" s="34" t="str">
        <f ca="1">IF((H60-I60)=0,"Pago Total",IF(I60&lt;&gt;0,"Pago parcial",IF(N60="Activo","Suspendida (CSJ)",IF(NOT(ISBLANK(O60)),"En cobro (FGR)",IF( IF(ISBLANK(Multas[[#This Row],[Fecha Recurso]]),(TODAY()-Multas[[#This Row],[Fecha de Multa]]),(TODAY()-Multas[[#This Row],[Fecha Recurso]]))&gt;11,"Pago vencido","En plazo de Ley")))))</f>
        <v>En cobro (FGR)</v>
      </c>
      <c r="K60" s="35" t="str">
        <f ca="1">IF(ISBLANK(Multas[[#This Row],[Multa pagada]]), IF(N60="Activo","Suspendido", IF(NOT(ISBLANK(O60)),"En trámite",IF((TODAY()-Multas[[#This Row],[Fecha de Multa]])&gt;8,"No iniciado","Pendiente"))), IF(NOT(ISBLANK(O60)),"Cobrado (FGR)","Pagado directo"))</f>
        <v>En trámite</v>
      </c>
      <c r="L60" s="36" t="s">
        <v>6</v>
      </c>
      <c r="M60" s="36" t="s">
        <v>137</v>
      </c>
      <c r="N60" s="17"/>
      <c r="O60" s="17" t="s">
        <v>65</v>
      </c>
    </row>
    <row r="61" spans="1:15" x14ac:dyDescent="0.2">
      <c r="A61" s="18">
        <v>57</v>
      </c>
      <c r="B61" s="32" t="s">
        <v>87</v>
      </c>
      <c r="C61" s="32" t="s">
        <v>52</v>
      </c>
      <c r="D61" s="16" t="s">
        <v>5</v>
      </c>
      <c r="E61" s="29">
        <v>41563</v>
      </c>
      <c r="F61" s="29"/>
      <c r="G61" s="29"/>
      <c r="H61" s="33">
        <v>11400</v>
      </c>
      <c r="I61" s="42"/>
      <c r="J61" s="34" t="str">
        <f ca="1">IF((H61-I61)=0,"Pago Total",IF(I61&lt;&gt;0,"Pago parcial",IF(N61="Activo","Suspendida (CSJ)",IF(NOT(ISBLANK(O61)),"En cobro (FGR)",IF( IF(ISBLANK(Multas[[#This Row],[Fecha Recurso]]),(TODAY()-Multas[[#This Row],[Fecha de Multa]]),(TODAY()-Multas[[#This Row],[Fecha Recurso]]))&gt;11,"Pago vencido","En plazo de Ley")))))</f>
        <v>En cobro (FGR)</v>
      </c>
      <c r="K61" s="35" t="str">
        <f ca="1">IF(ISBLANK(Multas[[#This Row],[Multa pagada]]), IF(N61="Activo","Suspendido", IF(NOT(ISBLANK(O61)),"En trámite",IF((TODAY()-Multas[[#This Row],[Fecha de Multa]])&gt;8,"No iniciado","Pendiente"))), IF(NOT(ISBLANK(O61)),"Cobrado (FGR)","Pagado directo"))</f>
        <v>En trámite</v>
      </c>
      <c r="L61" s="36" t="s">
        <v>6</v>
      </c>
      <c r="M61" s="36" t="s">
        <v>137</v>
      </c>
      <c r="N61" s="17"/>
      <c r="O61" s="17" t="s">
        <v>65</v>
      </c>
    </row>
    <row r="62" spans="1:15" x14ac:dyDescent="0.2">
      <c r="A62" s="18">
        <v>58</v>
      </c>
      <c r="B62" s="32" t="s">
        <v>87</v>
      </c>
      <c r="C62" s="32" t="s">
        <v>53</v>
      </c>
      <c r="D62" s="16" t="s">
        <v>5</v>
      </c>
      <c r="E62" s="29">
        <v>41563</v>
      </c>
      <c r="F62" s="29"/>
      <c r="G62" s="29"/>
      <c r="H62" s="33">
        <v>11400</v>
      </c>
      <c r="I62" s="42"/>
      <c r="J62" s="34" t="str">
        <f ca="1">IF((H62-I62)=0,"Pago Total",IF(I62&lt;&gt;0,"Pago parcial",IF(N62="Activo","Suspendida (CSJ)",IF(NOT(ISBLANK(O62)),"En cobro (FGR)",IF( IF(ISBLANK(Multas[[#This Row],[Fecha Recurso]]),(TODAY()-Multas[[#This Row],[Fecha de Multa]]),(TODAY()-Multas[[#This Row],[Fecha Recurso]]))&gt;11,"Pago vencido","En plazo de Ley")))))</f>
        <v>En cobro (FGR)</v>
      </c>
      <c r="K62" s="35" t="str">
        <f ca="1">IF(ISBLANK(Multas[[#This Row],[Multa pagada]]), IF(N62="Activo","Suspendido", IF(NOT(ISBLANK(O62)),"En trámite",IF((TODAY()-Multas[[#This Row],[Fecha de Multa]])&gt;8,"No iniciado","Pendiente"))), IF(NOT(ISBLANK(O62)),"Cobrado (FGR)","Pagado directo"))</f>
        <v>En trámite</v>
      </c>
      <c r="L62" s="36"/>
      <c r="M62" s="36"/>
      <c r="N62" s="17"/>
      <c r="O62" s="17" t="s">
        <v>65</v>
      </c>
    </row>
    <row r="63" spans="1:15" x14ac:dyDescent="0.2">
      <c r="A63" s="18">
        <v>59</v>
      </c>
      <c r="B63" s="32" t="s">
        <v>87</v>
      </c>
      <c r="C63" s="32" t="s">
        <v>54</v>
      </c>
      <c r="D63" s="16" t="s">
        <v>5</v>
      </c>
      <c r="E63" s="29">
        <v>41563</v>
      </c>
      <c r="F63" s="29"/>
      <c r="G63" s="29"/>
      <c r="H63" s="33">
        <v>11400</v>
      </c>
      <c r="I63" s="42"/>
      <c r="J63" s="34" t="str">
        <f ca="1">IF((H63-I63)=0,"Pago Total",IF(I63&lt;&gt;0,"Pago parcial",IF(N63="Activo","Suspendida (CSJ)",IF(NOT(ISBLANK(O63)),"En cobro (FGR)",IF( IF(ISBLANK(Multas[[#This Row],[Fecha Recurso]]),(TODAY()-Multas[[#This Row],[Fecha de Multa]]),(TODAY()-Multas[[#This Row],[Fecha Recurso]]))&gt;11,"Pago vencido","En plazo de Ley")))))</f>
        <v>En cobro (FGR)</v>
      </c>
      <c r="K63" s="35" t="str">
        <f ca="1">IF(ISBLANK(Multas[[#This Row],[Multa pagada]]), IF(N63="Activo","Suspendido", IF(NOT(ISBLANK(O63)),"En trámite",IF((TODAY()-Multas[[#This Row],[Fecha de Multa]])&gt;8,"No iniciado","Pendiente"))), IF(NOT(ISBLANK(O63)),"Cobrado (FGR)","Pagado directo"))</f>
        <v>En trámite</v>
      </c>
      <c r="L63" s="36" t="s">
        <v>6</v>
      </c>
      <c r="M63" s="36" t="s">
        <v>137</v>
      </c>
      <c r="N63" s="17"/>
      <c r="O63" s="17" t="s">
        <v>65</v>
      </c>
    </row>
    <row r="64" spans="1:15" x14ac:dyDescent="0.2">
      <c r="A64" s="18">
        <v>60</v>
      </c>
      <c r="B64" s="32" t="s">
        <v>85</v>
      </c>
      <c r="C64" s="32" t="s">
        <v>55</v>
      </c>
      <c r="D64" s="16" t="s">
        <v>5</v>
      </c>
      <c r="E64" s="29">
        <v>41591</v>
      </c>
      <c r="F64" s="29"/>
      <c r="G64" s="29"/>
      <c r="H64" s="33">
        <v>759924</v>
      </c>
      <c r="I64" s="33">
        <v>759924</v>
      </c>
      <c r="J64" s="34" t="str">
        <f ca="1">IF((H64-I64)=0,"Pago Total",IF(I64&lt;&gt;0,"Pago parcial",IF(N64="Activo","Suspendida (CSJ)",IF(NOT(ISBLANK(O64)),"En cobro (FGR)",IF( IF(ISBLANK(Multas[[#This Row],[Fecha Recurso]]),(TODAY()-Multas[[#This Row],[Fecha de Multa]]),(TODAY()-Multas[[#This Row],[Fecha Recurso]]))&gt;11,"Pago vencido","En plazo de Ley")))))</f>
        <v>Pago Total</v>
      </c>
      <c r="K64" s="35" t="str">
        <f ca="1">IF(ISBLANK(Multas[[#This Row],[Multa pagada]]), IF(N64="Activo","Suspendido", IF(NOT(ISBLANK(O64)),"En trámite",IF((TODAY()-Multas[[#This Row],[Fecha de Multa]])&gt;8,"No iniciado","Pendiente"))), IF(NOT(ISBLANK(O64)),"Cobrado (FGR)","Pagado directo"))</f>
        <v>Pagado directo</v>
      </c>
      <c r="L64" s="36"/>
      <c r="M64" s="36"/>
      <c r="N64" s="17"/>
      <c r="O64" s="17"/>
    </row>
    <row r="65" spans="1:15" x14ac:dyDescent="0.2">
      <c r="A65" s="18">
        <v>61</v>
      </c>
      <c r="B65" s="32" t="s">
        <v>89</v>
      </c>
      <c r="C65" s="32" t="s">
        <v>56</v>
      </c>
      <c r="D65" s="16" t="s">
        <v>5</v>
      </c>
      <c r="E65" s="29">
        <v>41710</v>
      </c>
      <c r="F65" s="29"/>
      <c r="G65" s="29">
        <v>42976</v>
      </c>
      <c r="H65" s="33">
        <v>10428.129999999999</v>
      </c>
      <c r="I65" s="33">
        <v>10428.129999999999</v>
      </c>
      <c r="J65" s="34" t="str">
        <f ca="1">IF((H65-I65)=0,"Pago Total",IF(I65&lt;&gt;0,"Pago parcial",IF(N65="Activo","Suspendida (CSJ)",IF(NOT(ISBLANK(O65)),"En cobro (FGR)",IF( IF(ISBLANK(Multas[[#This Row],[Fecha Recurso]]),(TODAY()-Multas[[#This Row],[Fecha de Multa]]),(TODAY()-Multas[[#This Row],[Fecha Recurso]]))&gt;11,"Pago vencido","En plazo de Ley")))))</f>
        <v>Pago Total</v>
      </c>
      <c r="K65" s="35" t="str">
        <f ca="1">IF(ISBLANK(Multas[[#This Row],[Multa pagada]]), IF(N65="Activo","Suspendido", IF(NOT(ISBLANK(O65)),"En trámite",IF((TODAY()-Multas[[#This Row],[Fecha de Multa]])&gt;8,"No iniciado","Pendiente"))), IF(NOT(ISBLANK(O65)),"Cobrado (FGR)","Pagado directo"))</f>
        <v>Cobrado (FGR)</v>
      </c>
      <c r="L65" s="36" t="s">
        <v>6</v>
      </c>
      <c r="M65" s="36" t="s">
        <v>136</v>
      </c>
      <c r="N65" s="17" t="s">
        <v>129</v>
      </c>
      <c r="O65" s="17" t="s">
        <v>65</v>
      </c>
    </row>
    <row r="66" spans="1:15" x14ac:dyDescent="0.2">
      <c r="A66" s="18">
        <v>62</v>
      </c>
      <c r="B66" s="32" t="s">
        <v>90</v>
      </c>
      <c r="C66" s="32" t="s">
        <v>57</v>
      </c>
      <c r="D66" s="16" t="s">
        <v>5</v>
      </c>
      <c r="E66" s="29">
        <v>41710</v>
      </c>
      <c r="F66" s="29"/>
      <c r="G66" s="29">
        <v>42922</v>
      </c>
      <c r="H66" s="33">
        <v>33180</v>
      </c>
      <c r="I66" s="33">
        <v>33180</v>
      </c>
      <c r="J66" s="34" t="str">
        <f ca="1">IF((H66-I66)=0,"Pago Total",IF(I66&lt;&gt;0,"Pago parcial",IF(N66="Activo","Suspendida (CSJ)",IF(NOT(ISBLANK(O66)),"En cobro (FGR)",IF( IF(ISBLANK(Multas[[#This Row],[Fecha Recurso]]),(TODAY()-Multas[[#This Row],[Fecha de Multa]]),(TODAY()-Multas[[#This Row],[Fecha Recurso]]))&gt;11,"Pago vencido","En plazo de Ley")))))</f>
        <v>Pago Total</v>
      </c>
      <c r="K66" s="35" t="str">
        <f ca="1">IF(ISBLANK(Multas[[#This Row],[Multa pagada]]), IF(N66="Activo","Suspendido", IF(NOT(ISBLANK(O66)),"En trámite",IF((TODAY()-Multas[[#This Row],[Fecha de Multa]])&gt;8,"No iniciado","Pendiente"))), IF(NOT(ISBLANK(O66)),"Cobrado (FGR)","Pagado directo"))</f>
        <v>Cobrado (FGR)</v>
      </c>
      <c r="L66" s="36" t="s">
        <v>6</v>
      </c>
      <c r="M66" s="36" t="s">
        <v>137</v>
      </c>
      <c r="N66" s="17"/>
      <c r="O66" s="17" t="s">
        <v>65</v>
      </c>
    </row>
    <row r="67" spans="1:15" x14ac:dyDescent="0.2">
      <c r="A67" s="18">
        <v>63</v>
      </c>
      <c r="B67" s="32" t="s">
        <v>88</v>
      </c>
      <c r="C67" s="32" t="s">
        <v>58</v>
      </c>
      <c r="D67" s="16" t="s">
        <v>5</v>
      </c>
      <c r="E67" s="29">
        <v>41738</v>
      </c>
      <c r="F67" s="29"/>
      <c r="G67" s="29">
        <v>42563</v>
      </c>
      <c r="H67" s="33">
        <v>22752</v>
      </c>
      <c r="I67" s="33">
        <v>22752</v>
      </c>
      <c r="J67" s="34" t="str">
        <f ca="1">IF((H67-I67)=0,"Pago Total",IF(I67&lt;&gt;0,"Pago parcial",IF(N67="Activo","Suspendida (CSJ)",IF(NOT(ISBLANK(O67)),"En cobro (FGR)",IF( IF(ISBLANK(Multas[[#This Row],[Fecha Recurso]]),(TODAY()-Multas[[#This Row],[Fecha de Multa]]),(TODAY()-Multas[[#This Row],[Fecha Recurso]]))&gt;11,"Pago vencido","En plazo de Ley")))))</f>
        <v>Pago Total</v>
      </c>
      <c r="K67" s="35" t="str">
        <f ca="1">IF(ISBLANK(Multas[[#This Row],[Multa pagada]]), IF(N67="Activo","Suspendido", IF(NOT(ISBLANK(O67)),"En trámite",IF((TODAY()-Multas[[#This Row],[Fecha de Multa]])&gt;8,"No iniciado","Pendiente"))), IF(NOT(ISBLANK(O67)),"Cobrado (FGR)","Pagado directo"))</f>
        <v>Cobrado (FGR)</v>
      </c>
      <c r="L67" s="36" t="s">
        <v>6</v>
      </c>
      <c r="M67" s="36" t="s">
        <v>137</v>
      </c>
      <c r="N67" s="17"/>
      <c r="O67" s="17" t="s">
        <v>65</v>
      </c>
    </row>
    <row r="68" spans="1:15" x14ac:dyDescent="0.2">
      <c r="A68" s="18">
        <v>64</v>
      </c>
      <c r="B68" s="32" t="s">
        <v>94</v>
      </c>
      <c r="C68" s="37" t="s">
        <v>57</v>
      </c>
      <c r="D68" s="16" t="s">
        <v>12</v>
      </c>
      <c r="E68" s="29">
        <v>42111</v>
      </c>
      <c r="F68" s="29"/>
      <c r="G68" s="29"/>
      <c r="H68" s="33">
        <v>590495.57999999996</v>
      </c>
      <c r="I68" s="42"/>
      <c r="J68" s="34" t="str">
        <f ca="1">IF((H68-I68)=0,"Pago Total",IF(I68&lt;&gt;0,"Pago parcial",IF(N68="Activo","Suspendida (CSJ)",IF(NOT(ISBLANK(O68)),"En cobro (FGR)",IF( IF(ISBLANK(Multas[[#This Row],[Fecha Recurso]]),(TODAY()-Multas[[#This Row],[Fecha de Multa]]),(TODAY()-Multas[[#This Row],[Fecha Recurso]]))&gt;11,"Pago vencido","En plazo de Ley")))))</f>
        <v>Suspendida (CSJ)</v>
      </c>
      <c r="K68" s="35" t="str">
        <f ca="1">IF(ISBLANK(Multas[[#This Row],[Multa pagada]]), IF(N68="Activo","Suspendido", IF(NOT(ISBLANK(O68)),"En trámite",IF((TODAY()-Multas[[#This Row],[Fecha de Multa]])&gt;8,"No iniciado","Pendiente"))), IF(NOT(ISBLANK(O68)),"Cobrado (FGR)","Pagado directo"))</f>
        <v>Suspendido</v>
      </c>
      <c r="L68" s="36" t="s">
        <v>6</v>
      </c>
      <c r="M68" s="36" t="s">
        <v>137</v>
      </c>
      <c r="N68" s="17" t="s">
        <v>129</v>
      </c>
      <c r="O68" s="17" t="s">
        <v>65</v>
      </c>
    </row>
    <row r="69" spans="1:15" x14ac:dyDescent="0.2">
      <c r="A69" s="18">
        <v>65</v>
      </c>
      <c r="B69" s="32" t="s">
        <v>94</v>
      </c>
      <c r="C69" s="32" t="s">
        <v>59</v>
      </c>
      <c r="D69" s="16" t="s">
        <v>12</v>
      </c>
      <c r="E69" s="29">
        <v>42111</v>
      </c>
      <c r="F69" s="29"/>
      <c r="G69" s="29"/>
      <c r="H69" s="33">
        <v>1365364.56</v>
      </c>
      <c r="I69" s="42"/>
      <c r="J69" s="34" t="str">
        <f ca="1">IF((H69-I69)=0,"Pago Total",IF(I69&lt;&gt;0,"Pago parcial",IF(N69="Activo","Suspendida (CSJ)",IF(NOT(ISBLANK(O69)),"En cobro (FGR)",IF( IF(ISBLANK(Multas[[#This Row],[Fecha Recurso]]),(TODAY()-Multas[[#This Row],[Fecha de Multa]]),(TODAY()-Multas[[#This Row],[Fecha Recurso]]))&gt;11,"Pago vencido","En plazo de Ley")))))</f>
        <v>Suspendida (CSJ)</v>
      </c>
      <c r="K69" s="35" t="str">
        <f ca="1">IF(ISBLANK(Multas[[#This Row],[Multa pagada]]), IF(N69="Activo","Suspendido", IF(NOT(ISBLANK(O69)),"En trámite",IF((TODAY()-Multas[[#This Row],[Fecha de Multa]])&gt;8,"No iniciado","Pendiente"))), IF(NOT(ISBLANK(O69)),"Cobrado (FGR)","Pagado directo"))</f>
        <v>Suspendido</v>
      </c>
      <c r="L69" s="36" t="s">
        <v>6</v>
      </c>
      <c r="M69" s="36" t="s">
        <v>137</v>
      </c>
      <c r="N69" s="17" t="s">
        <v>129</v>
      </c>
      <c r="O69" s="17" t="s">
        <v>65</v>
      </c>
    </row>
    <row r="70" spans="1:15" x14ac:dyDescent="0.2">
      <c r="A70" s="18">
        <v>66</v>
      </c>
      <c r="B70" s="32" t="s">
        <v>94</v>
      </c>
      <c r="C70" s="32" t="s">
        <v>60</v>
      </c>
      <c r="D70" s="16" t="s">
        <v>12</v>
      </c>
      <c r="E70" s="29">
        <v>42111</v>
      </c>
      <c r="F70" s="29"/>
      <c r="G70" s="29"/>
      <c r="H70" s="33">
        <v>1469973.09</v>
      </c>
      <c r="I70" s="42"/>
      <c r="J70" s="34" t="str">
        <f ca="1">IF((H70-I70)=0,"Pago Total",IF(I70&lt;&gt;0,"Pago parcial",IF(N70="Activo","Suspendida (CSJ)",IF(NOT(ISBLANK(O70)),"En cobro (FGR)",IF( IF(ISBLANK(Multas[[#This Row],[Fecha Recurso]]),(TODAY()-Multas[[#This Row],[Fecha de Multa]]),(TODAY()-Multas[[#This Row],[Fecha Recurso]]))&gt;11,"Pago vencido","En plazo de Ley")))))</f>
        <v>Suspendida (CSJ)</v>
      </c>
      <c r="K70" s="35" t="str">
        <f ca="1">IF(ISBLANK(Multas[[#This Row],[Multa pagada]]), IF(N70="Activo","Suspendido", IF(NOT(ISBLANK(O70)),"En trámite",IF((TODAY()-Multas[[#This Row],[Fecha de Multa]])&gt;8,"No iniciado","Pendiente"))), IF(NOT(ISBLANK(O70)),"Cobrado (FGR)","Pagado directo"))</f>
        <v>Suspendido</v>
      </c>
      <c r="L70" s="36" t="s">
        <v>6</v>
      </c>
      <c r="M70" s="36" t="s">
        <v>137</v>
      </c>
      <c r="N70" s="17" t="s">
        <v>129</v>
      </c>
      <c r="O70" s="17" t="s">
        <v>65</v>
      </c>
    </row>
    <row r="71" spans="1:15" x14ac:dyDescent="0.2">
      <c r="A71" s="18">
        <v>67</v>
      </c>
      <c r="B71" s="32" t="s">
        <v>114</v>
      </c>
      <c r="C71" s="39" t="s">
        <v>32</v>
      </c>
      <c r="D71" s="16" t="s">
        <v>12</v>
      </c>
      <c r="E71" s="29">
        <v>42291</v>
      </c>
      <c r="F71" s="29"/>
      <c r="G71" s="29"/>
      <c r="H71" s="33">
        <v>592500</v>
      </c>
      <c r="I71" s="42"/>
      <c r="J71" s="34" t="str">
        <f ca="1">IF((H71-I71)=0,"Pago Total",IF(I71&lt;&gt;0,"Pago parcial",IF(N71="Activo","Suspendida (CSJ)",IF(NOT(ISBLANK(O71)),"En cobro (FGR)",IF( IF(ISBLANK(Multas[[#This Row],[Fecha Recurso]]),(TODAY()-Multas[[#This Row],[Fecha de Multa]]),(TODAY()-Multas[[#This Row],[Fecha Recurso]]))&gt;11,"Pago vencido","En plazo de Ley")))))</f>
        <v>En cobro (FGR)</v>
      </c>
      <c r="K71" s="35" t="str">
        <f ca="1">IF(ISBLANK(Multas[[#This Row],[Multa pagada]]), IF(N71="Activo","Suspendido", IF(NOT(ISBLANK(O71)),"En trámite",IF((TODAY()-Multas[[#This Row],[Fecha de Multa]])&gt;8,"No iniciado","Pendiente"))), IF(NOT(ISBLANK(O71)),"Cobrado (FGR)","Pagado directo"))</f>
        <v>En trámite</v>
      </c>
      <c r="L71" s="36" t="s">
        <v>6</v>
      </c>
      <c r="M71" s="36" t="s">
        <v>137</v>
      </c>
      <c r="N71" s="17"/>
      <c r="O71" s="17" t="s">
        <v>65</v>
      </c>
    </row>
    <row r="72" spans="1:15" x14ac:dyDescent="0.2">
      <c r="A72" s="18">
        <v>68</v>
      </c>
      <c r="B72" s="32" t="s">
        <v>114</v>
      </c>
      <c r="C72" s="38" t="s">
        <v>28</v>
      </c>
      <c r="D72" s="16" t="s">
        <v>12</v>
      </c>
      <c r="E72" s="29">
        <v>42291</v>
      </c>
      <c r="F72" s="29"/>
      <c r="G72" s="29"/>
      <c r="H72" s="33">
        <v>237000</v>
      </c>
      <c r="I72" s="42"/>
      <c r="J72" s="34" t="str">
        <f ca="1">IF((H72-I72)=0,"Pago Total",IF(I72&lt;&gt;0,"Pago parcial",IF(N72="Activo","Suspendida (CSJ)",IF(NOT(ISBLANK(O72)),"En cobro (FGR)",IF( IF(ISBLANK(Multas[[#This Row],[Fecha Recurso]]),(TODAY()-Multas[[#This Row],[Fecha de Multa]]),(TODAY()-Multas[[#This Row],[Fecha Recurso]]))&gt;11,"Pago vencido","En plazo de Ley")))))</f>
        <v>En cobro (FGR)</v>
      </c>
      <c r="K72" s="35" t="str">
        <f ca="1">IF(ISBLANK(Multas[[#This Row],[Multa pagada]]), IF(N72="Activo","Suspendido", IF(NOT(ISBLANK(O72)),"En trámite",IF((TODAY()-Multas[[#This Row],[Fecha de Multa]])&gt;8,"No iniciado","Pendiente"))), IF(NOT(ISBLANK(O72)),"Cobrado (FGR)","Pagado directo"))</f>
        <v>En trámite</v>
      </c>
      <c r="L72" s="36" t="s">
        <v>6</v>
      </c>
      <c r="M72" s="36" t="s">
        <v>137</v>
      </c>
      <c r="N72" s="17"/>
      <c r="O72" s="17" t="s">
        <v>65</v>
      </c>
    </row>
    <row r="73" spans="1:15" ht="25.5" x14ac:dyDescent="0.2">
      <c r="A73" s="18">
        <v>69</v>
      </c>
      <c r="B73" s="32" t="s">
        <v>114</v>
      </c>
      <c r="C73" s="32" t="s">
        <v>30</v>
      </c>
      <c r="D73" s="16" t="s">
        <v>12</v>
      </c>
      <c r="E73" s="29">
        <v>42291</v>
      </c>
      <c r="F73" s="29"/>
      <c r="G73" s="29"/>
      <c r="H73" s="33">
        <v>355500</v>
      </c>
      <c r="I73" s="42"/>
      <c r="J73" s="34" t="str">
        <f ca="1">IF((H73-I73)=0,"Pago Total",IF(I73&lt;&gt;0,"Pago parcial",IF(N73="Activo","Suspendida (CSJ)",IF(NOT(ISBLANK(O73)),"En cobro (FGR)",IF( IF(ISBLANK(Multas[[#This Row],[Fecha Recurso]]),(TODAY()-Multas[[#This Row],[Fecha de Multa]]),(TODAY()-Multas[[#This Row],[Fecha Recurso]]))&gt;11,"Pago vencido","En plazo de Ley")))))</f>
        <v>En cobro (FGR)</v>
      </c>
      <c r="K73" s="35" t="str">
        <f ca="1">IF(ISBLANK(Multas[[#This Row],[Multa pagada]]), IF(N73="Activo","Suspendido", IF(NOT(ISBLANK(O73)),"En trámite",IF((TODAY()-Multas[[#This Row],[Fecha de Multa]])&gt;8,"No iniciado","Pendiente"))), IF(NOT(ISBLANK(O73)),"Cobrado (FGR)","Pagado directo"))</f>
        <v>En trámite</v>
      </c>
      <c r="L73" s="36" t="s">
        <v>6</v>
      </c>
      <c r="M73" s="36" t="s">
        <v>137</v>
      </c>
      <c r="N73" s="17"/>
      <c r="O73" s="17" t="s">
        <v>65</v>
      </c>
    </row>
    <row r="74" spans="1:15" x14ac:dyDescent="0.2">
      <c r="A74" s="18">
        <v>70</v>
      </c>
      <c r="B74" s="32" t="s">
        <v>114</v>
      </c>
      <c r="C74" s="32" t="s">
        <v>33</v>
      </c>
      <c r="D74" s="16" t="s">
        <v>12</v>
      </c>
      <c r="E74" s="29">
        <v>42291</v>
      </c>
      <c r="F74" s="29"/>
      <c r="G74" s="29"/>
      <c r="H74" s="33">
        <v>474000</v>
      </c>
      <c r="I74" s="42"/>
      <c r="J74" s="34" t="str">
        <f ca="1">IF((H74-I74)=0,"Pago Total",IF(I74&lt;&gt;0,"Pago parcial",IF(N74="Activo","Suspendida (CSJ)",IF(NOT(ISBLANK(O74)),"En cobro (FGR)",IF( IF(ISBLANK(Multas[[#This Row],[Fecha Recurso]]),(TODAY()-Multas[[#This Row],[Fecha de Multa]]),(TODAY()-Multas[[#This Row],[Fecha Recurso]]))&gt;11,"Pago vencido","En plazo de Ley")))))</f>
        <v>En cobro (FGR)</v>
      </c>
      <c r="K74" s="35" t="str">
        <f ca="1">IF(ISBLANK(Multas[[#This Row],[Multa pagada]]), IF(N74="Activo","Suspendido", IF(NOT(ISBLANK(O74)),"En trámite",IF((TODAY()-Multas[[#This Row],[Fecha de Multa]])&gt;8,"No iniciado","Pendiente"))), IF(NOT(ISBLANK(O74)),"Cobrado (FGR)","Pagado directo"))</f>
        <v>En trámite</v>
      </c>
      <c r="L74" s="36" t="s">
        <v>6</v>
      </c>
      <c r="M74" s="36" t="s">
        <v>137</v>
      </c>
      <c r="N74" s="17"/>
      <c r="O74" s="17" t="s">
        <v>65</v>
      </c>
    </row>
    <row r="75" spans="1:15" x14ac:dyDescent="0.2">
      <c r="A75" s="18">
        <v>71</v>
      </c>
      <c r="B75" s="32" t="s">
        <v>114</v>
      </c>
      <c r="C75" s="37" t="s">
        <v>31</v>
      </c>
      <c r="D75" s="16" t="s">
        <v>12</v>
      </c>
      <c r="E75" s="29">
        <v>42291</v>
      </c>
      <c r="F75" s="29"/>
      <c r="G75" s="29"/>
      <c r="H75" s="33">
        <v>592500</v>
      </c>
      <c r="I75" s="42"/>
      <c r="J75" s="34" t="str">
        <f ca="1">IF((H75-I75)=0,"Pago Total",IF(I75&lt;&gt;0,"Pago parcial",IF(N75="Activo","Suspendida (CSJ)",IF(NOT(ISBLANK(O75)),"En cobro (FGR)",IF( IF(ISBLANK(Multas[[#This Row],[Fecha Recurso]]),(TODAY()-Multas[[#This Row],[Fecha de Multa]]),(TODAY()-Multas[[#This Row],[Fecha Recurso]]))&gt;11,"Pago vencido","En plazo de Ley")))))</f>
        <v>En cobro (FGR)</v>
      </c>
      <c r="K75" s="35" t="str">
        <f ca="1">IF(ISBLANK(Multas[[#This Row],[Multa pagada]]), IF(N75="Activo","Suspendido", IF(NOT(ISBLANK(O75)),"En trámite",IF((TODAY()-Multas[[#This Row],[Fecha de Multa]])&gt;8,"No iniciado","Pendiente"))), IF(NOT(ISBLANK(O75)),"Cobrado (FGR)","Pagado directo"))</f>
        <v>En trámite</v>
      </c>
      <c r="L75" s="36" t="s">
        <v>6</v>
      </c>
      <c r="M75" s="36" t="s">
        <v>137</v>
      </c>
      <c r="N75" s="17"/>
      <c r="O75" s="17" t="s">
        <v>65</v>
      </c>
    </row>
    <row r="76" spans="1:15" x14ac:dyDescent="0.2">
      <c r="A76" s="18">
        <v>72</v>
      </c>
      <c r="B76" s="32" t="s">
        <v>91</v>
      </c>
      <c r="C76" s="37" t="s">
        <v>61</v>
      </c>
      <c r="D76" s="16" t="s">
        <v>5</v>
      </c>
      <c r="E76" s="29">
        <v>42550</v>
      </c>
      <c r="F76" s="29"/>
      <c r="G76" s="29"/>
      <c r="H76" s="33">
        <v>950149.8</v>
      </c>
      <c r="I76" s="42"/>
      <c r="J76" s="34" t="str">
        <f ca="1">IF((H76-I76)=0,"Pago Total",IF(I76&lt;&gt;0,"Pago parcial",IF(N76="Activo","Suspendida (CSJ)",IF(NOT(ISBLANK(O76)),"En cobro (FGR)",IF( IF(ISBLANK(Multas[[#This Row],[Fecha Recurso]]),(TODAY()-Multas[[#This Row],[Fecha de Multa]]),(TODAY()-Multas[[#This Row],[Fecha Recurso]]))&gt;11,"Pago vencido","En plazo de Ley")))))</f>
        <v>Suspendida (CSJ)</v>
      </c>
      <c r="K76" s="35" t="str">
        <f ca="1">IF(ISBLANK(Multas[[#This Row],[Multa pagada]]), IF(N76="Activo","Suspendido", IF(NOT(ISBLANK(O76)),"En trámite",IF((TODAY()-Multas[[#This Row],[Fecha de Multa]])&gt;8,"No iniciado","Pendiente"))), IF(NOT(ISBLANK(O76)),"Cobrado (FGR)","Pagado directo"))</f>
        <v>Suspendido</v>
      </c>
      <c r="L76" s="36" t="s">
        <v>6</v>
      </c>
      <c r="M76" s="36" t="s">
        <v>137</v>
      </c>
      <c r="N76" s="17" t="s">
        <v>129</v>
      </c>
      <c r="O76" s="17" t="s">
        <v>65</v>
      </c>
    </row>
    <row r="77" spans="1:15" x14ac:dyDescent="0.2">
      <c r="A77" s="18">
        <v>73</v>
      </c>
      <c r="B77" s="32" t="s">
        <v>92</v>
      </c>
      <c r="C77" s="37" t="s">
        <v>62</v>
      </c>
      <c r="D77" s="16" t="s">
        <v>5</v>
      </c>
      <c r="E77" s="29">
        <v>42613</v>
      </c>
      <c r="F77" s="29"/>
      <c r="G77" s="29"/>
      <c r="H77" s="33">
        <v>7644.6</v>
      </c>
      <c r="I77" s="33">
        <v>7644.6</v>
      </c>
      <c r="J77" s="34" t="str">
        <f ca="1">IF((H77-I77)=0,"Pago Total",IF(I77&lt;&gt;0,"Pago parcial",IF(N77="Activo","Suspendida (CSJ)",IF(NOT(ISBLANK(O77)),"En cobro (FGR)",IF( IF(ISBLANK(Multas[[#This Row],[Fecha Recurso]]),(TODAY()-Multas[[#This Row],[Fecha de Multa]]),(TODAY()-Multas[[#This Row],[Fecha Recurso]]))&gt;11,"Pago vencido","En plazo de Ley")))))</f>
        <v>Pago Total</v>
      </c>
      <c r="K77" s="35" t="str">
        <f ca="1">IF(ISBLANK(Multas[[#This Row],[Multa pagada]]), IF(N77="Activo","Suspendido", IF(NOT(ISBLANK(O77)),"En trámite",IF((TODAY()-Multas[[#This Row],[Fecha de Multa]])&gt;8,"No iniciado","Pendiente"))), IF(NOT(ISBLANK(O77)),"Cobrado (FGR)","Pagado directo"))</f>
        <v>Pagado directo</v>
      </c>
      <c r="L77" s="36"/>
      <c r="M77" s="36"/>
      <c r="N77" s="17"/>
      <c r="O77" s="17"/>
    </row>
    <row r="78" spans="1:15" x14ac:dyDescent="0.2">
      <c r="A78" s="18">
        <v>74</v>
      </c>
      <c r="B78" s="32" t="s">
        <v>93</v>
      </c>
      <c r="C78" s="37" t="s">
        <v>63</v>
      </c>
      <c r="D78" s="16" t="s">
        <v>5</v>
      </c>
      <c r="E78" s="29">
        <v>42642</v>
      </c>
      <c r="F78" s="29"/>
      <c r="G78" s="29"/>
      <c r="H78" s="33">
        <v>1701.54</v>
      </c>
      <c r="I78" s="33"/>
      <c r="J78" s="34" t="str">
        <f ca="1">IF((H78-I78)=0,"Pago Total",IF(I78&lt;&gt;0,"Pago parcial",IF(N78="Activo","Suspendida (CSJ)",IF(NOT(ISBLANK(O78)),"En cobro (FGR)",IF( IF(ISBLANK(Multas[[#This Row],[Fecha Recurso]]),(TODAY()-Multas[[#This Row],[Fecha de Multa]]),(TODAY()-Multas[[#This Row],[Fecha Recurso]]))&gt;11,"Pago vencido","En plazo de Ley")))))</f>
        <v>En cobro (FGR)</v>
      </c>
      <c r="K78" s="35" t="str">
        <f ca="1">IF(ISBLANK(Multas[[#This Row],[Multa pagada]]), IF(N78="Activo","Suspendido", IF(NOT(ISBLANK(O78)),"En trámite",IF((TODAY()-Multas[[#This Row],[Fecha de Multa]])&gt;8,"No iniciado","Pendiente"))), IF(NOT(ISBLANK(O78)),"Cobrado (FGR)","Pagado directo"))</f>
        <v>En trámite</v>
      </c>
      <c r="L78" s="36" t="str">
        <f>IF(NOT(ISBLANK(#REF!)),"Contencioso administrativa", IF(NOT(ISBLANK(#REF!)),"de lo Constitucional",""))</f>
        <v>Contencioso administrativa</v>
      </c>
      <c r="M78" s="36" t="s">
        <v>137</v>
      </c>
      <c r="N78" s="17"/>
      <c r="O78" s="17" t="s">
        <v>65</v>
      </c>
    </row>
    <row r="79" spans="1:15" x14ac:dyDescent="0.2">
      <c r="A79" s="18">
        <v>75</v>
      </c>
      <c r="B79" s="32" t="s">
        <v>116</v>
      </c>
      <c r="C79" s="44" t="s">
        <v>119</v>
      </c>
      <c r="D79" s="28" t="s">
        <v>12</v>
      </c>
      <c r="E79" s="29">
        <v>42832</v>
      </c>
      <c r="F79" s="29"/>
      <c r="G79" s="29"/>
      <c r="H79" s="33">
        <v>12330</v>
      </c>
      <c r="I79" s="33">
        <v>12330</v>
      </c>
      <c r="J79" s="34" t="str">
        <f ca="1">IF((H79-I79)=0,"Pago Total",IF(I79&lt;&gt;0,"Pago parcial",IF(N79="Activo","Suspendida (CSJ)",IF(NOT(ISBLANK(O79)),"En cobro (FGR)",IF( IF(ISBLANK(Multas[[#This Row],[Fecha Recurso]]),(TODAY()-Multas[[#This Row],[Fecha de Multa]]),(TODAY()-Multas[[#This Row],[Fecha Recurso]]))&gt;11,"Pago vencido","En plazo de Ley")))))</f>
        <v>Pago Total</v>
      </c>
      <c r="K79" s="35" t="str">
        <f ca="1">IF(ISBLANK(Multas[[#This Row],[Multa pagada]]), IF(N79="Activo","Suspendido", IF(NOT(ISBLANK(O79)),"En trámite",IF((TODAY()-Multas[[#This Row],[Fecha de Multa]])&gt;8,"No iniciado","Pendiente"))), IF(NOT(ISBLANK(O79)),"Cobrado (FGR)","Pagado directo"))</f>
        <v>Cobrado (FGR)</v>
      </c>
      <c r="L79" s="36"/>
      <c r="M79" s="36"/>
      <c r="N79" s="17"/>
      <c r="O79" s="17" t="s">
        <v>65</v>
      </c>
    </row>
    <row r="80" spans="1:15" x14ac:dyDescent="0.2">
      <c r="A80" s="18">
        <v>76</v>
      </c>
      <c r="B80" s="32" t="s">
        <v>116</v>
      </c>
      <c r="C80" s="44" t="s">
        <v>120</v>
      </c>
      <c r="D80" s="28" t="s">
        <v>12</v>
      </c>
      <c r="E80" s="29">
        <v>42832</v>
      </c>
      <c r="F80" s="29">
        <v>42884</v>
      </c>
      <c r="G80" s="29"/>
      <c r="H80" s="33">
        <v>12330</v>
      </c>
      <c r="I80" s="33"/>
      <c r="J80" s="34" t="str">
        <f ca="1">IF((H80-I80)=0,"Pago Total",IF(I80&lt;&gt;0,"Pago parcial",IF(N80="Activo","Suspendida (CSJ)",IF(NOT(ISBLANK(O80)),"En cobro (FGR)",IF( IF(ISBLANK(Multas[[#This Row],[Fecha Recurso]]),(TODAY()-Multas[[#This Row],[Fecha de Multa]]),(TODAY()-Multas[[#This Row],[Fecha Recurso]]))&gt;11,"Pago vencido","En plazo de Ley")))))</f>
        <v>En cobro (FGR)</v>
      </c>
      <c r="K80" s="35" t="str">
        <f ca="1">IF(ISBLANK(Multas[[#This Row],[Multa pagada]]), IF(N80="Activo","Suspendido", IF(NOT(ISBLANK(O80)),"En trámite",IF((TODAY()-Multas[[#This Row],[Fecha de Multa]])&gt;8,"No iniciado","Pendiente"))), IF(NOT(ISBLANK(O80)),"Cobrado (FGR)","Pagado directo"))</f>
        <v>En trámite</v>
      </c>
      <c r="L80" s="45"/>
      <c r="M80" s="36"/>
      <c r="N80" s="17"/>
      <c r="O80" s="17" t="s">
        <v>65</v>
      </c>
    </row>
    <row r="81" spans="1:15" x14ac:dyDescent="0.2">
      <c r="A81" s="18">
        <v>77</v>
      </c>
      <c r="B81" s="32" t="s">
        <v>116</v>
      </c>
      <c r="C81" s="44" t="s">
        <v>121</v>
      </c>
      <c r="D81" s="28" t="s">
        <v>12</v>
      </c>
      <c r="E81" s="29">
        <v>42832</v>
      </c>
      <c r="F81" s="29">
        <v>42884</v>
      </c>
      <c r="G81" s="29"/>
      <c r="H81" s="33">
        <v>12330</v>
      </c>
      <c r="I81" s="33"/>
      <c r="J81" s="34" t="str">
        <f ca="1">IF((H81-I81)=0,"Pago Total",IF(I81&lt;&gt;0,"Pago parcial",IF(N81="Activo","Suspendida (CSJ)",IF(NOT(ISBLANK(O81)),"En cobro (FGR)",IF( IF(ISBLANK(Multas[[#This Row],[Fecha Recurso]]),(TODAY()-Multas[[#This Row],[Fecha de Multa]]),(TODAY()-Multas[[#This Row],[Fecha Recurso]]))&gt;11,"Pago vencido","En plazo de Ley")))))</f>
        <v>En cobro (FGR)</v>
      </c>
      <c r="K81" s="35" t="str">
        <f ca="1">IF(ISBLANK(Multas[[#This Row],[Multa pagada]]), IF(N81="Activo","Suspendido", IF(NOT(ISBLANK(O81)),"En trámite",IF((TODAY()-Multas[[#This Row],[Fecha de Multa]])&gt;8,"No iniciado","Pendiente"))), IF(NOT(ISBLANK(O81)),"Cobrado (FGR)","Pagado directo"))</f>
        <v>En trámite</v>
      </c>
      <c r="L81" s="45"/>
      <c r="M81" s="36"/>
      <c r="N81" s="17"/>
      <c r="O81" s="17" t="s">
        <v>65</v>
      </c>
    </row>
    <row r="82" spans="1:15" x14ac:dyDescent="0.2">
      <c r="A82" s="18">
        <v>78</v>
      </c>
      <c r="B82" s="32" t="s">
        <v>116</v>
      </c>
      <c r="C82" s="44" t="s">
        <v>122</v>
      </c>
      <c r="D82" s="28" t="s">
        <v>12</v>
      </c>
      <c r="E82" s="29">
        <v>42832</v>
      </c>
      <c r="F82" s="29">
        <v>42884</v>
      </c>
      <c r="G82" s="29"/>
      <c r="H82" s="33">
        <v>12330</v>
      </c>
      <c r="I82" s="33"/>
      <c r="J82" s="34" t="str">
        <f ca="1">IF((H82-I82)=0,"Pago Total",IF(I82&lt;&gt;0,"Pago parcial",IF(N82="Activo","Suspendida (CSJ)",IF(NOT(ISBLANK(O82)),"En cobro (FGR)",IF( IF(ISBLANK(Multas[[#This Row],[Fecha Recurso]]),(TODAY()-Multas[[#This Row],[Fecha de Multa]]),(TODAY()-Multas[[#This Row],[Fecha Recurso]]))&gt;11,"Pago vencido","En plazo de Ley")))))</f>
        <v>En cobro (FGR)</v>
      </c>
      <c r="K82" s="35" t="str">
        <f ca="1">IF(ISBLANK(Multas[[#This Row],[Multa pagada]]), IF(N82="Activo","Suspendido", IF(NOT(ISBLANK(O82)),"En trámite",IF((TODAY()-Multas[[#This Row],[Fecha de Multa]])&gt;8,"No iniciado","Pendiente"))), IF(NOT(ISBLANK(O82)),"Cobrado (FGR)","Pagado directo"))</f>
        <v>En trámite</v>
      </c>
      <c r="L82" s="45"/>
      <c r="M82" s="36"/>
      <c r="N82" s="17"/>
      <c r="O82" s="17" t="s">
        <v>65</v>
      </c>
    </row>
    <row r="83" spans="1:15" x14ac:dyDescent="0.2">
      <c r="A83" s="18">
        <v>79</v>
      </c>
      <c r="B83" s="32" t="s">
        <v>116</v>
      </c>
      <c r="C83" s="44" t="s">
        <v>123</v>
      </c>
      <c r="D83" s="28" t="s">
        <v>12</v>
      </c>
      <c r="E83" s="29">
        <v>42832</v>
      </c>
      <c r="F83" s="29">
        <v>42884</v>
      </c>
      <c r="G83" s="29"/>
      <c r="H83" s="33">
        <v>12330</v>
      </c>
      <c r="I83" s="33"/>
      <c r="J83" s="34" t="str">
        <f ca="1">IF((H83-I83)=0,"Pago Total",IF(I83&lt;&gt;0,"Pago parcial",IF(N83="Activo","Suspendida (CSJ)",IF(NOT(ISBLANK(O83)),"En cobro (FGR)",IF( IF(ISBLANK(Multas[[#This Row],[Fecha Recurso]]),(TODAY()-Multas[[#This Row],[Fecha de Multa]]),(TODAY()-Multas[[#This Row],[Fecha Recurso]]))&gt;11,"Pago vencido","En plazo de Ley")))))</f>
        <v>En cobro (FGR)</v>
      </c>
      <c r="K83" s="35" t="str">
        <f ca="1">IF(ISBLANK(Multas[[#This Row],[Multa pagada]]), IF(N83="Activo","Suspendido", IF(NOT(ISBLANK(O83)),"En trámite",IF((TODAY()-Multas[[#This Row],[Fecha de Multa]])&gt;8,"No iniciado","Pendiente"))), IF(NOT(ISBLANK(O83)),"Cobrado (FGR)","Pagado directo"))</f>
        <v>En trámite</v>
      </c>
      <c r="L83" s="45"/>
      <c r="M83" s="36"/>
      <c r="N83" s="17"/>
      <c r="O83" s="17" t="s">
        <v>65</v>
      </c>
    </row>
    <row r="84" spans="1:15" x14ac:dyDescent="0.2">
      <c r="A84" s="18">
        <v>80</v>
      </c>
      <c r="B84" s="32" t="s">
        <v>116</v>
      </c>
      <c r="C84" s="44" t="s">
        <v>124</v>
      </c>
      <c r="D84" s="28" t="s">
        <v>12</v>
      </c>
      <c r="E84" s="29">
        <v>42832</v>
      </c>
      <c r="F84" s="29"/>
      <c r="G84" s="29"/>
      <c r="H84" s="33">
        <v>12330</v>
      </c>
      <c r="I84" s="33">
        <v>12330</v>
      </c>
      <c r="J84" s="34" t="str">
        <f ca="1">IF((H84-I84)=0,"Pago Total",IF(I84&lt;&gt;0,"Pago parcial",IF(N84="Activo","Suspendida (CSJ)",IF(NOT(ISBLANK(O84)),"En cobro (FGR)",IF( IF(ISBLANK(Multas[[#This Row],[Fecha Recurso]]),(TODAY()-Multas[[#This Row],[Fecha de Multa]]),(TODAY()-Multas[[#This Row],[Fecha Recurso]]))&gt;11,"Pago vencido","En plazo de Ley")))))</f>
        <v>Pago Total</v>
      </c>
      <c r="K84" s="35" t="str">
        <f ca="1">IF(ISBLANK(Multas[[#This Row],[Multa pagada]]), IF(N84="Activo","Suspendido", IF(NOT(ISBLANK(O84)),"En trámite",IF((TODAY()-Multas[[#This Row],[Fecha de Multa]])&gt;8,"No iniciado","Pendiente"))), IF(NOT(ISBLANK(O84)),"Cobrado (FGR)","Pagado directo"))</f>
        <v>Cobrado (FGR)</v>
      </c>
      <c r="L84" s="45"/>
      <c r="M84" s="36"/>
      <c r="N84" s="17"/>
      <c r="O84" s="17" t="s">
        <v>65</v>
      </c>
    </row>
    <row r="85" spans="1:15" x14ac:dyDescent="0.2">
      <c r="A85" s="18">
        <v>81</v>
      </c>
      <c r="B85" s="32" t="s">
        <v>116</v>
      </c>
      <c r="C85" s="46" t="s">
        <v>125</v>
      </c>
      <c r="D85" s="28" t="s">
        <v>12</v>
      </c>
      <c r="E85" s="29">
        <v>42832</v>
      </c>
      <c r="F85" s="29">
        <v>42884</v>
      </c>
      <c r="G85" s="29"/>
      <c r="H85" s="33">
        <v>12330</v>
      </c>
      <c r="I85" s="33"/>
      <c r="J85" s="34" t="str">
        <f ca="1">IF((H85-I85)=0,"Pago Total",IF(I85&lt;&gt;0,"Pago parcial",IF(N85="Activo","Suspendida (CSJ)",IF(NOT(ISBLANK(O85)),"En cobro (FGR)",IF( IF(ISBLANK(Multas[[#This Row],[Fecha Recurso]]),(TODAY()-Multas[[#This Row],[Fecha de Multa]]),(TODAY()-Multas[[#This Row],[Fecha Recurso]]))&gt;11,"Pago vencido","En plazo de Ley")))))</f>
        <v>En cobro (FGR)</v>
      </c>
      <c r="K85" s="35" t="str">
        <f ca="1">IF(ISBLANK(Multas[[#This Row],[Multa pagada]]), IF(N85="Activo","Suspendido", IF(NOT(ISBLANK(O85)),"En trámite",IF((TODAY()-Multas[[#This Row],[Fecha de Multa]])&gt;8,"No iniciado","Pendiente"))), IF(NOT(ISBLANK(O85)),"Cobrado (FGR)","Pagado directo"))</f>
        <v>En trámite</v>
      </c>
      <c r="L85" s="45"/>
      <c r="M85" s="36"/>
      <c r="N85" s="17"/>
      <c r="O85" s="17" t="s">
        <v>65</v>
      </c>
    </row>
    <row r="86" spans="1:15" ht="24" customHeight="1" x14ac:dyDescent="0.2">
      <c r="A86" s="18">
        <v>82</v>
      </c>
      <c r="B86" s="32" t="s">
        <v>116</v>
      </c>
      <c r="C86" s="44" t="s">
        <v>126</v>
      </c>
      <c r="D86" s="28" t="s">
        <v>12</v>
      </c>
      <c r="E86" s="29">
        <v>42832</v>
      </c>
      <c r="F86" s="29"/>
      <c r="G86" s="29"/>
      <c r="H86" s="33">
        <v>12330</v>
      </c>
      <c r="I86" s="33"/>
      <c r="J86" s="34" t="str">
        <f ca="1">IF((H86-I86)=0,"Pago Total",IF(I86&lt;&gt;0,"Pago parcial",IF(N86="Activo","Suspendida (CSJ)",IF(NOT(ISBLANK(O86)),"En cobro (FGR)",IF( IF(ISBLANK(Multas[[#This Row],[Fecha Recurso]]),(TODAY()-Multas[[#This Row],[Fecha de Multa]]),(TODAY()-Multas[[#This Row],[Fecha Recurso]]))&gt;11,"Pago vencido","En plazo de Ley")))))</f>
        <v>En cobro (FGR)</v>
      </c>
      <c r="K86" s="35" t="str">
        <f ca="1">IF(ISBLANK(Multas[[#This Row],[Multa pagada]]), IF(N86="Activo","Suspendido", IF(NOT(ISBLANK(O86)),"En trámite",IF((TODAY()-Multas[[#This Row],[Fecha de Multa]])&gt;8,"No iniciado","Pendiente"))), IF(NOT(ISBLANK(O86)),"Cobrado (FGR)","Pagado directo"))</f>
        <v>En trámite</v>
      </c>
      <c r="L86" s="45"/>
      <c r="M86" s="36"/>
      <c r="N86" s="17"/>
      <c r="O86" s="17" t="s">
        <v>65</v>
      </c>
    </row>
    <row r="87" spans="1:15" x14ac:dyDescent="0.2">
      <c r="A87" s="18">
        <v>83</v>
      </c>
      <c r="B87" s="32" t="s">
        <v>116</v>
      </c>
      <c r="C87" s="44" t="s">
        <v>127</v>
      </c>
      <c r="D87" s="28" t="s">
        <v>12</v>
      </c>
      <c r="E87" s="29">
        <v>42832</v>
      </c>
      <c r="F87" s="29">
        <v>42884</v>
      </c>
      <c r="G87" s="29"/>
      <c r="H87" s="33">
        <v>12330</v>
      </c>
      <c r="I87" s="33"/>
      <c r="J87" s="34" t="str">
        <f ca="1">IF((H87-I87)=0,"Pago Total",IF(I87&lt;&gt;0,"Pago parcial",IF(N87="Activo","Suspendida (CSJ)",IF(NOT(ISBLANK(O87)),"En cobro (FGR)",IF( IF(ISBLANK(Multas[[#This Row],[Fecha Recurso]]),(TODAY()-Multas[[#This Row],[Fecha de Multa]]),(TODAY()-Multas[[#This Row],[Fecha Recurso]]))&gt;11,"Pago vencido","En plazo de Ley")))))</f>
        <v>En cobro (FGR)</v>
      </c>
      <c r="K87" s="35" t="str">
        <f ca="1">IF(ISBLANK(Multas[[#This Row],[Multa pagada]]), IF(N87="Activo","Suspendido", IF(NOT(ISBLANK(O87)),"En trámite",IF((TODAY()-Multas[[#This Row],[Fecha de Multa]])&gt;8,"No iniciado","Pendiente"))), IF(NOT(ISBLANK(O87)),"Cobrado (FGR)","Pagado directo"))</f>
        <v>En trámite</v>
      </c>
      <c r="L87" s="45"/>
      <c r="M87" s="36"/>
      <c r="N87" s="17"/>
      <c r="O87" s="17" t="s">
        <v>65</v>
      </c>
    </row>
    <row r="88" spans="1:15" x14ac:dyDescent="0.2">
      <c r="A88" s="18">
        <v>84</v>
      </c>
      <c r="B88" s="32" t="s">
        <v>116</v>
      </c>
      <c r="C88" s="44" t="s">
        <v>128</v>
      </c>
      <c r="D88" s="28" t="s">
        <v>12</v>
      </c>
      <c r="E88" s="29">
        <v>42832</v>
      </c>
      <c r="F88" s="29">
        <v>42884</v>
      </c>
      <c r="G88" s="29"/>
      <c r="H88" s="33">
        <v>12330</v>
      </c>
      <c r="I88" s="33"/>
      <c r="J88" s="34" t="str">
        <f ca="1">IF((H88-I88)=0,"Pago Total",IF(I88&lt;&gt;0,"Pago parcial",IF(N88="Activo","Suspendida (CSJ)",IF(NOT(ISBLANK(O88)),"En cobro (FGR)",IF( IF(ISBLANK(Multas[[#This Row],[Fecha Recurso]]),(TODAY()-Multas[[#This Row],[Fecha de Multa]]),(TODAY()-Multas[[#This Row],[Fecha Recurso]]))&gt;11,"Pago vencido","En plazo de Ley")))))</f>
        <v>En cobro (FGR)</v>
      </c>
      <c r="K88" s="35" t="str">
        <f ca="1">IF(ISBLANK(Multas[[#This Row],[Multa pagada]]), IF(N88="Activo","Suspendido", IF(NOT(ISBLANK(O88)),"En trámite",IF((TODAY()-Multas[[#This Row],[Fecha de Multa]])&gt;8,"No iniciado","Pendiente"))), IF(NOT(ISBLANK(O88)),"Cobrado (FGR)","Pagado directo"))</f>
        <v>En trámite</v>
      </c>
      <c r="L88" s="45"/>
      <c r="M88" s="36"/>
      <c r="N88" s="17"/>
      <c r="O88" s="17" t="s">
        <v>65</v>
      </c>
    </row>
    <row r="89" spans="1:15" x14ac:dyDescent="0.2">
      <c r="A89" s="18">
        <v>85</v>
      </c>
      <c r="B89" s="32" t="s">
        <v>116</v>
      </c>
      <c r="C89" s="44" t="s">
        <v>117</v>
      </c>
      <c r="D89" s="28" t="s">
        <v>12</v>
      </c>
      <c r="E89" s="29">
        <v>42832</v>
      </c>
      <c r="F89" s="29">
        <v>42884</v>
      </c>
      <c r="G89" s="29"/>
      <c r="H89" s="33">
        <v>12330</v>
      </c>
      <c r="I89" s="33"/>
      <c r="J89" s="34" t="str">
        <f ca="1">IF((H89-I89)=0,"Pago Total",IF(I89&lt;&gt;0,"Pago parcial",IF(N89="Activo","Suspendida (CSJ)",IF(NOT(ISBLANK(O89)),"En cobro (FGR)",IF( IF(ISBLANK(Multas[[#This Row],[Fecha Recurso]]),(TODAY()-Multas[[#This Row],[Fecha de Multa]]),(TODAY()-Multas[[#This Row],[Fecha Recurso]]))&gt;11,"Pago vencido","En plazo de Ley")))))</f>
        <v>En cobro (FGR)</v>
      </c>
      <c r="K89" s="35" t="str">
        <f ca="1">IF(ISBLANK(Multas[[#This Row],[Multa pagada]]), IF(N89="Activo","Suspendido", IF(NOT(ISBLANK(O89)),"En trámite",IF((TODAY()-Multas[[#This Row],[Fecha de Multa]])&gt;8,"No iniciado","Pendiente"))), IF(NOT(ISBLANK(O89)),"Cobrado (FGR)","Pagado directo"))</f>
        <v>En trámite</v>
      </c>
      <c r="L89" s="45"/>
      <c r="M89" s="36"/>
      <c r="N89" s="17"/>
      <c r="O89" s="17" t="s">
        <v>65</v>
      </c>
    </row>
    <row r="90" spans="1:15" x14ac:dyDescent="0.2">
      <c r="A90" s="18">
        <v>86</v>
      </c>
      <c r="B90" s="32" t="s">
        <v>116</v>
      </c>
      <c r="C90" s="44" t="s">
        <v>118</v>
      </c>
      <c r="D90" s="28" t="s">
        <v>12</v>
      </c>
      <c r="E90" s="29">
        <v>42832</v>
      </c>
      <c r="F90" s="29">
        <v>42884</v>
      </c>
      <c r="G90" s="29"/>
      <c r="H90" s="33">
        <v>12330</v>
      </c>
      <c r="I90" s="33"/>
      <c r="J90" s="34" t="str">
        <f ca="1">IF((H90-I90)=0,"Pago Total",IF(I90&lt;&gt;0,"Pago parcial",IF(N90="Activo","Suspendida (CSJ)",IF(NOT(ISBLANK(O90)),"En cobro (FGR)",IF( IF(ISBLANK(Multas[[#This Row],[Fecha Recurso]]),(TODAY()-Multas[[#This Row],[Fecha de Multa]]),(TODAY()-Multas[[#This Row],[Fecha Recurso]]))&gt;11,"Pago vencido","En plazo de Ley")))))</f>
        <v>En cobro (FGR)</v>
      </c>
      <c r="K90" s="35" t="str">
        <f ca="1">IF(ISBLANK(Multas[[#This Row],[Multa pagada]]), IF(N90="Activo","Suspendido", IF(NOT(ISBLANK(O90)),"En trámite",IF((TODAY()-Multas[[#This Row],[Fecha de Multa]])&gt;8,"No iniciado","Pendiente"))), IF(NOT(ISBLANK(O90)),"Cobrado (FGR)","Pagado directo"))</f>
        <v>En trámite</v>
      </c>
      <c r="L90" s="45"/>
      <c r="M90" s="36"/>
      <c r="N90" s="17"/>
      <c r="O90" s="17" t="s">
        <v>65</v>
      </c>
    </row>
    <row r="91" spans="1:15" x14ac:dyDescent="0.2">
      <c r="A91" s="18">
        <v>87</v>
      </c>
      <c r="B91" s="32" t="s">
        <v>138</v>
      </c>
      <c r="C91" s="37" t="s">
        <v>139</v>
      </c>
      <c r="D91" s="16" t="s">
        <v>5</v>
      </c>
      <c r="E91" s="29">
        <v>42984</v>
      </c>
      <c r="F91" s="29"/>
      <c r="G91" s="29">
        <v>43019</v>
      </c>
      <c r="H91" s="33">
        <v>31200</v>
      </c>
      <c r="I91" s="33">
        <v>31200</v>
      </c>
      <c r="J91" s="34" t="str">
        <f ca="1">IF((H91-I91)=0,"Pago Total",IF(I91&lt;&gt;0,"Pago parcial",IF(N91="Activo","Suspendida (CSJ)",IF(NOT(ISBLANK(O91)),"En cobro (FGR)",IF( IF(ISBLANK(Multas[[#This Row],[Fecha Recurso]]),(TODAY()-Multas[[#This Row],[Fecha de Multa]]),(TODAY()-Multas[[#This Row],[Fecha Recurso]]))&gt;11,"Pago vencido","En plazo de Ley")))))</f>
        <v>Pago Total</v>
      </c>
      <c r="K91" s="35" t="str">
        <f ca="1">IF(ISBLANK(Multas[[#This Row],[Multa pagada]]), IF(N91="Activo","Suspendido", IF(NOT(ISBLANK(O91)),"En trámite",IF((TODAY()-Multas[[#This Row],[Fecha de Multa]])&gt;8,"No iniciado","Pendiente"))), IF(NOT(ISBLANK(O91)),"Cobrado (FGR)","Pagado directo"))</f>
        <v>Pagado directo</v>
      </c>
      <c r="L91" s="36"/>
      <c r="M91" s="36"/>
      <c r="N91" s="17"/>
      <c r="O91" s="17"/>
    </row>
    <row r="92" spans="1:15" x14ac:dyDescent="0.2">
      <c r="A92" s="18">
        <v>88</v>
      </c>
      <c r="B92" s="43" t="s">
        <v>140</v>
      </c>
      <c r="C92" s="37" t="s">
        <v>141</v>
      </c>
      <c r="D92" s="16" t="s">
        <v>5</v>
      </c>
      <c r="E92" s="29">
        <v>43026</v>
      </c>
      <c r="F92" s="29">
        <v>43033</v>
      </c>
      <c r="G92" s="29"/>
      <c r="H92" s="33">
        <v>6600</v>
      </c>
      <c r="I92" s="33"/>
      <c r="J92" s="34" t="str">
        <f ca="1">IF((H92-I92)=0,"Pago Total",IF(I92&lt;&gt;0,"Pago parcial",IF(N92="Activo","Suspendida (CSJ)",IF(NOT(ISBLANK(O92)),"En cobro (FGR)",IF( IF(ISBLANK(Multas[[#This Row],[Fecha Recurso]]),(TODAY()-Multas[[#This Row],[Fecha de Multa]]),(TODAY()-Multas[[#This Row],[Fecha Recurso]]))&gt;11,"Pago vencido","En plazo de Ley")))))</f>
        <v>En cobro (FGR)</v>
      </c>
      <c r="K92" s="35" t="str">
        <f ca="1">IF(ISBLANK(Multas[[#This Row],[Multa pagada]]), IF(N92="Activo","Suspendido", IF(NOT(ISBLANK(O92)),"En trámite",IF((TODAY()-Multas[[#This Row],[Fecha de Multa]])&gt;8,"No iniciado","Pendiente"))), IF(NOT(ISBLANK(O92)),"Cobrado (FGR)","Pagado directo"))</f>
        <v>En trámite</v>
      </c>
      <c r="L92" s="36"/>
      <c r="M92" s="36"/>
      <c r="N92" s="17"/>
      <c r="O92" s="17" t="s">
        <v>65</v>
      </c>
    </row>
    <row r="93" spans="1:15" x14ac:dyDescent="0.2">
      <c r="A93" s="18"/>
      <c r="B93" s="26" t="str">
        <f>CONCATENATE("N.° casos:  ", SUM(IF(FREQUENCY(MATCH(Multas[Referencia del Caso],Multas[Referencia del Caso],0),MATCH(Multas[Referencia del Caso],Multas[Referencia del Caso],0))&gt;0,1)))</f>
        <v>N.° casos:  48</v>
      </c>
      <c r="C93" s="26" t="str">
        <f>CONCATENATE("N.° Multas:  ",COUNTA(Multas[Agente económico sancionado]), "          N.° agentes:  ", SUM(IF(FREQUENCY(MATCH(Multas[Agente económico sancionado],Multas[Agente económico sancionado],0),MATCH(Multas[Agente económico sancionado],Multas[Agente económico sancionado],0))&gt;0,1)))</f>
        <v>N.° Multas:  88          N.° agentes:  70</v>
      </c>
      <c r="D93" s="18">
        <f>SUBTOTAL(103,Multas[Tipo Infracción])</f>
        <v>88</v>
      </c>
      <c r="E93" s="18"/>
      <c r="F93" s="18"/>
      <c r="G93" s="18"/>
      <c r="H93" s="19">
        <f>SUBTOTAL(109,Multas[Multa impuesta])</f>
        <v>16254363.309999999</v>
      </c>
      <c r="I93" s="20">
        <f>SUBTOTAL(109,Multas[Multa pagada])</f>
        <v>5145304.0300000012</v>
      </c>
      <c r="J93" s="21">
        <f ca="1">SUBTOTAL(103,Multas[Estado de la multa])</f>
        <v>88</v>
      </c>
      <c r="K93" s="21">
        <f ca="1">SUBTOTAL(103,Multas[Estado del Cobro])</f>
        <v>88</v>
      </c>
      <c r="L93" s="21">
        <f>SUBTOTAL(103,Multas[Demandada en Sala])</f>
        <v>51</v>
      </c>
      <c r="M93" s="22"/>
      <c r="N93" s="21">
        <f>SUBTOTAL(103,Multas[Suspensión del pago por la CSJ])</f>
        <v>12</v>
      </c>
      <c r="O93" s="21">
        <f>SUBTOTAL(103,Multas[Gestión de cobro en FGR])</f>
        <v>72</v>
      </c>
    </row>
    <row r="94" spans="1:15" x14ac:dyDescent="0.2">
      <c r="A94" s="4"/>
      <c r="B94" s="5"/>
      <c r="C94" s="5"/>
      <c r="D94" s="6"/>
      <c r="E94" s="6"/>
      <c r="F94" s="6"/>
      <c r="G94" s="6"/>
      <c r="H94" s="6"/>
      <c r="I94" s="7"/>
      <c r="J94" s="7"/>
      <c r="K94" s="8"/>
      <c r="L94" s="9"/>
      <c r="M94" s="9"/>
      <c r="N94" s="10"/>
      <c r="O94" s="10"/>
    </row>
    <row r="95" spans="1:15" x14ac:dyDescent="0.2">
      <c r="A95" s="23"/>
      <c r="B95" s="24"/>
      <c r="C95" s="24"/>
      <c r="D95" s="24"/>
      <c r="E95" s="24"/>
      <c r="F95" s="24"/>
      <c r="G95" s="24"/>
      <c r="H95" s="24"/>
      <c r="I95" s="27"/>
      <c r="J95" s="24"/>
      <c r="K95" s="24"/>
      <c r="L95" s="24"/>
      <c r="M95" s="24"/>
      <c r="N95" s="24"/>
      <c r="O95" s="24"/>
    </row>
    <row r="97" spans="9:15" x14ac:dyDescent="0.25">
      <c r="I97" s="11"/>
      <c r="J97" s="7"/>
      <c r="K97" s="7"/>
      <c r="L97" s="7"/>
      <c r="M97" s="7"/>
      <c r="N97" s="8"/>
      <c r="O97" s="8"/>
    </row>
    <row r="98" spans="9:15" x14ac:dyDescent="0.2">
      <c r="I98" s="12"/>
      <c r="J98" s="7"/>
      <c r="K98" s="7"/>
      <c r="L98" s="7"/>
      <c r="M98" s="7"/>
      <c r="N98" s="8"/>
      <c r="O98" s="8"/>
    </row>
    <row r="99" spans="9:15" x14ac:dyDescent="0.2">
      <c r="I99" s="7"/>
    </row>
    <row r="100" spans="9:15" x14ac:dyDescent="0.2">
      <c r="I100" s="12"/>
    </row>
  </sheetData>
  <dataConsolidate/>
  <mergeCells count="2">
    <mergeCell ref="B2:I2"/>
    <mergeCell ref="L1:O1"/>
  </mergeCells>
  <printOptions horizontalCentered="1"/>
  <pageMargins left="0.39370078740157483" right="0.39370078740157483" top="0.39370078740157483" bottom="0.39370078740157483" header="0.31496062992125984" footer="0.19685039370078741"/>
  <pageSetup scale="60" orientation="landscape" r:id="rId1"/>
  <headerFooter alignWithMargins="0">
    <oddFooter>Página &amp;P</oddFooter>
  </headerFooter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6 f 7 9 1 6 4 - 8 e 9 e - 4 b e 3 - 8 9 a e - 7 6 e 9 0 4 f f 9 d 7 7 "   x m l n s = " h t t p : / / s c h e m a s . m i c r o s o f t . c o m / D a t a M a s h u p " > A A A A A B c D A A B Q S w M E F A A C A A g A o 7 a 2 S q f L c P C n A A A A + A A A A B I A H A B D b 2 5 m a W c v U G F j a 2 F n Z S 5 4 b W w g o h g A K K A U A A A A A A A A A A A A A A A A A A A A A A A A A A A A h Y 9 N D o I w G E S v Q r q n P 8 A C y U d Z u J X E h I S 4 b U r F R i i G F s v d X H g k r y C J o u 5 c z u R N 8 u Z x u 0 M x 9 1 1 w V a P V g 8 k R w x Q F y s i h 0 a b N 0 e S O Y Y o K D n s h z 6 J V w Q I b m 8 1 W 5 + j k 3 C U j x H u P f Y y H s S U R p Y w c y l 0 l T 6 o X o T b W C S M V + q y a / y v E o X 7 J 8 A j H K U 6 S D c M s Z U D W G k p t v k i 0 G G M K 5 K e E 7 d S 5 a V R c 2 b C q g a w R y P s F f w J Q S w M E F A A C A A g A o 7 a 2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O 2 t k o o i k e 4 D g A A A B E A A A A T A B w A R m 9 y b X V s Y X M v U 2 V j d G l v b j E u b S C i G A A o o B Q A A A A A A A A A A A A A A A A A A A A A A A A A A A A r T k 0 u y c z P U w i G 0 I b W A F B L A Q I t A B Q A A g A I A K O 2 t k q n y 3 D w p w A A A P g A A A A S A A A A A A A A A A A A A A A A A A A A A A B D b 2 5 m a W c v U G F j a 2 F n Z S 5 4 b W x Q S w E C L Q A U A A I A C A C j t r Z K D 8 r p q 6 Q A A A D p A A A A E w A A A A A A A A A A A A A A A A D z A A A A W 0 N v b n R l b n R f V H l w Z X N d L n h t b F B L A Q I t A B Q A A g A I A K O 2 t k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T q 7 q j j e j T r / u + p e 5 C U 2 + A A A A A A I A A A A A A A N m A A D A A A A A E A A A A K F 1 T m o 3 i W n k c c 8 k h m G N 1 Z M A A A A A B I A A A K A A A A A Q A A A A L / y P E J k s W Y 3 g a 3 x s Y V F k B V A A A A B D F H A j S A I 3 P 1 h x Q e E + J D 0 v v 9 1 g 3 y e P T S V 5 s y c u 1 Z 1 C Z Y I Z 8 v M 9 r N X 9 R 5 u g t / G B P B N Q Z z u M k b f j / U r J z G k 8 n U G q C Z 8 Q 7 K A I H / G 9 J z t T 3 8 2 d N h Q A A A B 8 3 n 3 Z c f Q 8 j a J W q X R V b I t L u 8 T Q d w = = < / D a t a M a s h u p > 
</file>

<file path=customXml/itemProps1.xml><?xml version="1.0" encoding="utf-8"?>
<ds:datastoreItem xmlns:ds="http://schemas.openxmlformats.org/officeDocument/2006/customXml" ds:itemID="{6E82CF28-1AA5-428D-8DA4-2D669D8287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</vt:lpstr>
      <vt:lpstr>Datos!Área_de_impresión</vt:lpstr>
      <vt:lpstr>Datos!Títulos_a_imprimir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Villalta</dc:creator>
  <cp:lastModifiedBy>Frank Villalta</cp:lastModifiedBy>
  <cp:lastPrinted>2017-12-07T21:31:15Z</cp:lastPrinted>
  <dcterms:created xsi:type="dcterms:W3CDTF">2017-05-22T22:01:35Z</dcterms:created>
  <dcterms:modified xsi:type="dcterms:W3CDTF">2017-12-07T21:34:13Z</dcterms:modified>
</cp:coreProperties>
</file>